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Dades ejector JET venturi" sheetId="1" r:id="rId1"/>
    <sheet name="Gràfic" sheetId="3" r:id="rId2"/>
    <sheet name="Càlcul KLa" sheetId="2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14" i="2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G47"/>
  <c r="F46"/>
  <c r="E46"/>
  <c r="G46"/>
  <c r="F45"/>
  <c r="E45"/>
  <c r="F44"/>
  <c r="E44"/>
  <c r="G44"/>
  <c r="G43"/>
  <c r="F43"/>
  <c r="E43"/>
  <c r="F42"/>
  <c r="E42"/>
  <c r="G42"/>
  <c r="G41"/>
  <c r="F41"/>
  <c r="E41"/>
  <c r="F40"/>
  <c r="E40"/>
  <c r="G40"/>
  <c r="G39"/>
  <c r="F39"/>
  <c r="E39"/>
  <c r="F38"/>
  <c r="E38"/>
  <c r="G38"/>
  <c r="G37"/>
  <c r="F37"/>
  <c r="E37"/>
  <c r="F36"/>
  <c r="E36"/>
  <c r="G36"/>
  <c r="G35"/>
  <c r="F35"/>
  <c r="E35"/>
  <c r="F34"/>
  <c r="E34"/>
  <c r="G34"/>
  <c r="G33"/>
  <c r="F33"/>
  <c r="E33"/>
  <c r="F32"/>
  <c r="E32"/>
  <c r="G32"/>
  <c r="G31"/>
  <c r="F31"/>
  <c r="E31"/>
  <c r="F30"/>
  <c r="E30"/>
  <c r="G30"/>
  <c r="G29"/>
  <c r="F29"/>
  <c r="E29"/>
  <c r="F28"/>
  <c r="E28"/>
  <c r="G28"/>
  <c r="G27"/>
  <c r="F27"/>
  <c r="E27"/>
  <c r="F26"/>
  <c r="E26"/>
  <c r="G26"/>
  <c r="G25"/>
  <c r="F25"/>
  <c r="E25"/>
  <c r="F24"/>
  <c r="E24"/>
  <c r="G24"/>
  <c r="G23"/>
  <c r="F23"/>
  <c r="E23"/>
  <c r="F22"/>
  <c r="E22"/>
  <c r="G22"/>
  <c r="G21"/>
  <c r="F21"/>
  <c r="E21"/>
  <c r="F20"/>
  <c r="E20"/>
  <c r="G20"/>
  <c r="G19"/>
  <c r="F19"/>
  <c r="E19"/>
  <c r="F18"/>
  <c r="E18"/>
  <c r="G18"/>
  <c r="G17"/>
  <c r="F17"/>
  <c r="E17"/>
  <c r="F16"/>
  <c r="E16"/>
  <c r="G16"/>
  <c r="G15"/>
  <c r="F15"/>
  <c r="E15"/>
  <c r="F14"/>
  <c r="E14"/>
  <c r="G14"/>
  <c r="G13"/>
  <c r="F13"/>
  <c r="E13"/>
  <c r="G45"/>
  <c r="I6"/>
  <c r="I8" s="1"/>
  <c r="M5"/>
  <c r="M6" s="1"/>
  <c r="K4"/>
  <c r="K6" s="1"/>
  <c r="I4"/>
  <c r="I7" s="1"/>
  <c r="G4"/>
  <c r="G5" s="1"/>
  <c r="G6" s="1"/>
  <c r="M3" s="1"/>
  <c r="E4"/>
  <c r="E5" s="1"/>
  <c r="E3"/>
  <c r="G48" l="1"/>
  <c r="G50"/>
  <c r="G52"/>
  <c r="G54"/>
  <c r="G56"/>
  <c r="G58"/>
  <c r="G60"/>
  <c r="G62"/>
  <c r="G64"/>
  <c r="G66"/>
  <c r="G68"/>
  <c r="G70"/>
  <c r="G72"/>
  <c r="G74"/>
  <c r="G76"/>
  <c r="G78"/>
  <c r="G80"/>
  <c r="G82"/>
  <c r="G84"/>
  <c r="G86"/>
  <c r="G88"/>
  <c r="G90"/>
  <c r="G92"/>
  <c r="G94"/>
  <c r="G96"/>
  <c r="G98"/>
  <c r="G100"/>
  <c r="G102"/>
  <c r="G104"/>
  <c r="G106"/>
  <c r="G108"/>
  <c r="G110"/>
  <c r="G112"/>
  <c r="G114"/>
  <c r="G116"/>
  <c r="G118"/>
  <c r="G120"/>
  <c r="G122"/>
  <c r="G124"/>
  <c r="G126"/>
  <c r="G128"/>
  <c r="G130"/>
  <c r="G132"/>
  <c r="G134"/>
  <c r="G136"/>
  <c r="G135"/>
  <c r="G133"/>
  <c r="G131"/>
  <c r="G129"/>
  <c r="G127"/>
  <c r="G125"/>
  <c r="G123"/>
  <c r="G121"/>
  <c r="G119"/>
  <c r="G117"/>
  <c r="G115"/>
  <c r="G113"/>
  <c r="G111"/>
  <c r="G109"/>
  <c r="G107"/>
  <c r="G105"/>
  <c r="G103"/>
  <c r="G101"/>
  <c r="G99"/>
  <c r="G97"/>
  <c r="G95"/>
  <c r="G93"/>
  <c r="G91"/>
  <c r="G89"/>
  <c r="G87"/>
  <c r="G85"/>
  <c r="G83"/>
  <c r="G81"/>
  <c r="G79"/>
  <c r="G77"/>
  <c r="G75"/>
  <c r="G73"/>
  <c r="G71"/>
  <c r="G69"/>
  <c r="G67"/>
  <c r="G65"/>
  <c r="G63"/>
  <c r="G61"/>
  <c r="G59"/>
  <c r="G57"/>
  <c r="G55"/>
  <c r="G53"/>
  <c r="G51"/>
  <c r="K5"/>
  <c r="G49"/>
</calcChain>
</file>

<file path=xl/sharedStrings.xml><?xml version="1.0" encoding="utf-8"?>
<sst xmlns="http://schemas.openxmlformats.org/spreadsheetml/2006/main" count="301" uniqueCount="46">
  <si>
    <t xml:space="preserve"> Pr1</t>
  </si>
  <si>
    <t xml:space="preserve"> Pr2</t>
  </si>
  <si>
    <t xml:space="preserve"> Pr3</t>
  </si>
  <si>
    <t xml:space="preserve"> Pr4</t>
  </si>
  <si>
    <t xml:space="preserve"> Ox</t>
  </si>
  <si>
    <t xml:space="preserve"> </t>
  </si>
  <si>
    <t>Tractament previ dades</t>
  </si>
  <si>
    <t>ppm a mol/m3</t>
  </si>
  <si>
    <r>
      <t>Coeficient Henry per O</t>
    </r>
    <r>
      <rPr>
        <vertAlign val="subscript"/>
        <sz val="11"/>
        <color theme="1"/>
        <rFont val="Calibri"/>
        <family val="2"/>
        <scheme val="minor"/>
      </rPr>
      <t>2</t>
    </r>
  </si>
  <si>
    <t>Dades prevïes</t>
  </si>
  <si>
    <t>Condicions de treball</t>
  </si>
  <si>
    <r>
      <t xml:space="preserve">P(atm) </t>
    </r>
    <r>
      <rPr>
        <sz val="11"/>
        <color indexed="8"/>
        <rFont val="Calibri"/>
        <family val="2"/>
      </rPr>
      <t>→</t>
    </r>
  </si>
  <si>
    <t>K</t>
  </si>
  <si>
    <t>Ltub (m) →</t>
  </si>
  <si>
    <t>T(k)  →</t>
  </si>
  <si>
    <t>T treb K</t>
  </si>
  <si>
    <t>Vcol (m3) →</t>
  </si>
  <si>
    <t>Alt (cm)</t>
  </si>
  <si>
    <t xml:space="preserve">V/n (m3/mol) </t>
  </si>
  <si>
    <t>K corr M/atm</t>
  </si>
  <si>
    <r>
      <t xml:space="preserve">EBRTg (min) </t>
    </r>
    <r>
      <rPr>
        <sz val="11"/>
        <color theme="1"/>
        <rFont val="Calibri"/>
        <family val="2"/>
      </rPr>
      <t>→</t>
    </r>
  </si>
  <si>
    <t>Vtot(m3)</t>
  </si>
  <si>
    <t>HO2</t>
  </si>
  <si>
    <t>Àrea (m2)</t>
  </si>
  <si>
    <t>EBRTlcol (min) →</t>
  </si>
  <si>
    <t>EBRTlDip(min)</t>
  </si>
  <si>
    <t>Ug (m/s)</t>
  </si>
  <si>
    <t>Ul(m/s)</t>
  </si>
  <si>
    <t>Liquid</t>
  </si>
  <si>
    <r>
      <t>mg 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/l</t>
    </r>
  </si>
  <si>
    <t>mol/m3</t>
  </si>
  <si>
    <t>x</t>
  </si>
  <si>
    <t>y</t>
  </si>
  <si>
    <t>Temps (s)</t>
  </si>
  <si>
    <t>CL,in (t)</t>
  </si>
  <si>
    <t>CL,out (t)</t>
  </si>
  <si>
    <t>t (s)</t>
  </si>
  <si>
    <t xml:space="preserve"> OD1 = Cl,in(t) (mg O2/l)</t>
  </si>
  <si>
    <t xml:space="preserve"> T1 (ºC)</t>
  </si>
  <si>
    <t xml:space="preserve"> T2(ºC)</t>
  </si>
  <si>
    <t xml:space="preserve"> OD2= Cl,out(t) (mg O2/l)</t>
  </si>
  <si>
    <r>
      <t>Q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(l/min)</t>
    </r>
  </si>
  <si>
    <r>
      <t>Q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(l/min)</t>
    </r>
  </si>
  <si>
    <r>
      <t>Q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* (m3/h)</t>
    </r>
  </si>
  <si>
    <r>
      <t>C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* (mol/m3)</t>
    </r>
  </si>
  <si>
    <t>Baylar i Ozkan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</si>
</sst>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 applyFill="1" applyBorder="1"/>
    <xf numFmtId="0" fontId="0" fillId="33" borderId="10" xfId="0" applyFill="1" applyBorder="1"/>
    <xf numFmtId="0" fontId="14" fillId="0" borderId="0" xfId="0" applyFont="1" applyFill="1"/>
    <xf numFmtId="11" fontId="0" fillId="35" borderId="10" xfId="0" applyNumberFormat="1" applyFill="1" applyBorder="1"/>
    <xf numFmtId="11" fontId="0" fillId="36" borderId="10" xfId="0" applyNumberFormat="1" applyFill="1" applyBorder="1"/>
    <xf numFmtId="11" fontId="0" fillId="35" borderId="11" xfId="0" applyNumberFormat="1" applyFill="1" applyBorder="1"/>
    <xf numFmtId="11" fontId="0" fillId="35" borderId="13" xfId="0" applyNumberFormat="1" applyFill="1" applyBorder="1"/>
    <xf numFmtId="11" fontId="0" fillId="36" borderId="12" xfId="0" applyNumberFormat="1" applyFill="1" applyBorder="1"/>
    <xf numFmtId="11" fontId="0" fillId="35" borderId="16" xfId="0" applyNumberFormat="1" applyFill="1" applyBorder="1"/>
    <xf numFmtId="0" fontId="0" fillId="0" borderId="0" xfId="0" applyFill="1"/>
    <xf numFmtId="11" fontId="0" fillId="35" borderId="0" xfId="0" applyNumberFormat="1" applyFill="1" applyBorder="1"/>
    <xf numFmtId="11" fontId="0" fillId="35" borderId="17" xfId="0" applyNumberFormat="1" applyFill="1" applyBorder="1"/>
    <xf numFmtId="11" fontId="0" fillId="36" borderId="16" xfId="0" applyNumberFormat="1" applyFill="1" applyBorder="1"/>
    <xf numFmtId="11" fontId="0" fillId="35" borderId="18" xfId="0" applyNumberFormat="1" applyFill="1" applyBorder="1"/>
    <xf numFmtId="11" fontId="0" fillId="35" borderId="19" xfId="0" applyNumberFormat="1" applyFill="1" applyBorder="1"/>
    <xf numFmtId="0" fontId="0" fillId="35" borderId="19" xfId="0" applyNumberFormat="1" applyFill="1" applyBorder="1"/>
    <xf numFmtId="0" fontId="21" fillId="38" borderId="10" xfId="0" applyFont="1" applyFill="1" applyBorder="1"/>
    <xf numFmtId="0" fontId="21" fillId="38" borderId="21" xfId="0" applyFont="1" applyFill="1" applyBorder="1" applyAlignment="1">
      <alignment horizontal="center"/>
    </xf>
    <xf numFmtId="0" fontId="21" fillId="38" borderId="22" xfId="0" applyFont="1" applyFill="1" applyBorder="1" applyAlignment="1">
      <alignment horizontal="center"/>
    </xf>
    <xf numFmtId="0" fontId="21" fillId="38" borderId="23" xfId="0" applyFont="1" applyFill="1" applyBorder="1" applyAlignment="1">
      <alignment horizontal="center"/>
    </xf>
    <xf numFmtId="0" fontId="21" fillId="0" borderId="10" xfId="0" applyFont="1" applyBorder="1"/>
    <xf numFmtId="0" fontId="0" fillId="0" borderId="10" xfId="0" applyBorder="1"/>
    <xf numFmtId="0" fontId="0" fillId="0" borderId="22" xfId="0" applyBorder="1"/>
    <xf numFmtId="0" fontId="0" fillId="39" borderId="10" xfId="0" applyFill="1" applyBorder="1"/>
    <xf numFmtId="0" fontId="0" fillId="36" borderId="10" xfId="0" applyFill="1" applyBorder="1"/>
    <xf numFmtId="11" fontId="0" fillId="40" borderId="16" xfId="0" applyNumberFormat="1" applyFill="1" applyBorder="1"/>
    <xf numFmtId="11" fontId="0" fillId="0" borderId="10" xfId="0" applyNumberFormat="1" applyBorder="1"/>
    <xf numFmtId="11" fontId="0" fillId="0" borderId="0" xfId="0" applyNumberFormat="1" applyFill="1" applyBorder="1"/>
    <xf numFmtId="0" fontId="21" fillId="38" borderId="21" xfId="0" applyFont="1" applyFill="1" applyBorder="1" applyAlignment="1">
      <alignment horizontal="center"/>
    </xf>
    <xf numFmtId="0" fontId="21" fillId="38" borderId="22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5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>
        <c:manualLayout>
          <c:layoutTarget val="inner"/>
          <c:xMode val="edge"/>
          <c:yMode val="edge"/>
          <c:x val="9.3517185351831178E-2"/>
          <c:y val="9.3559724787488169E-2"/>
          <c:w val="0.77806611673540804"/>
          <c:h val="0.75540693215817289"/>
        </c:manualLayout>
      </c:layout>
      <c:scatterChart>
        <c:scatterStyle val="lineMarker"/>
        <c:ser>
          <c:idx val="0"/>
          <c:order val="0"/>
          <c:tx>
            <c:v>Cl in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'Dades ejector JET venturi'!$A$83:$A$253</c:f>
              <c:numCache>
                <c:formatCode>General</c:formatCode>
                <c:ptCount val="171"/>
                <c:pt idx="0">
                  <c:v>410</c:v>
                </c:pt>
                <c:pt idx="1">
                  <c:v>415</c:v>
                </c:pt>
                <c:pt idx="2">
                  <c:v>420</c:v>
                </c:pt>
                <c:pt idx="3">
                  <c:v>425</c:v>
                </c:pt>
                <c:pt idx="4">
                  <c:v>430</c:v>
                </c:pt>
                <c:pt idx="5">
                  <c:v>435</c:v>
                </c:pt>
                <c:pt idx="6">
                  <c:v>440</c:v>
                </c:pt>
                <c:pt idx="7">
                  <c:v>445</c:v>
                </c:pt>
                <c:pt idx="8">
                  <c:v>450</c:v>
                </c:pt>
                <c:pt idx="9">
                  <c:v>455</c:v>
                </c:pt>
                <c:pt idx="10">
                  <c:v>460</c:v>
                </c:pt>
                <c:pt idx="11">
                  <c:v>465</c:v>
                </c:pt>
                <c:pt idx="12">
                  <c:v>470</c:v>
                </c:pt>
                <c:pt idx="13">
                  <c:v>475</c:v>
                </c:pt>
                <c:pt idx="14">
                  <c:v>480</c:v>
                </c:pt>
                <c:pt idx="15">
                  <c:v>485</c:v>
                </c:pt>
                <c:pt idx="16">
                  <c:v>490</c:v>
                </c:pt>
                <c:pt idx="17">
                  <c:v>495</c:v>
                </c:pt>
                <c:pt idx="18">
                  <c:v>500</c:v>
                </c:pt>
                <c:pt idx="19">
                  <c:v>505</c:v>
                </c:pt>
                <c:pt idx="20">
                  <c:v>510</c:v>
                </c:pt>
                <c:pt idx="21">
                  <c:v>515</c:v>
                </c:pt>
                <c:pt idx="22">
                  <c:v>520</c:v>
                </c:pt>
                <c:pt idx="23">
                  <c:v>525</c:v>
                </c:pt>
                <c:pt idx="24">
                  <c:v>530</c:v>
                </c:pt>
                <c:pt idx="25">
                  <c:v>535</c:v>
                </c:pt>
                <c:pt idx="26">
                  <c:v>540</c:v>
                </c:pt>
                <c:pt idx="27">
                  <c:v>545</c:v>
                </c:pt>
                <c:pt idx="28">
                  <c:v>550</c:v>
                </c:pt>
                <c:pt idx="29">
                  <c:v>555</c:v>
                </c:pt>
                <c:pt idx="30">
                  <c:v>560</c:v>
                </c:pt>
                <c:pt idx="31">
                  <c:v>565</c:v>
                </c:pt>
                <c:pt idx="32">
                  <c:v>570</c:v>
                </c:pt>
                <c:pt idx="33">
                  <c:v>575</c:v>
                </c:pt>
                <c:pt idx="34">
                  <c:v>580</c:v>
                </c:pt>
                <c:pt idx="35">
                  <c:v>585</c:v>
                </c:pt>
                <c:pt idx="36">
                  <c:v>590</c:v>
                </c:pt>
                <c:pt idx="37">
                  <c:v>595</c:v>
                </c:pt>
                <c:pt idx="38">
                  <c:v>600</c:v>
                </c:pt>
                <c:pt idx="39">
                  <c:v>605</c:v>
                </c:pt>
                <c:pt idx="40">
                  <c:v>610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635</c:v>
                </c:pt>
                <c:pt idx="46">
                  <c:v>640</c:v>
                </c:pt>
                <c:pt idx="47">
                  <c:v>645</c:v>
                </c:pt>
                <c:pt idx="48">
                  <c:v>650</c:v>
                </c:pt>
                <c:pt idx="49">
                  <c:v>655</c:v>
                </c:pt>
                <c:pt idx="50">
                  <c:v>660</c:v>
                </c:pt>
                <c:pt idx="51">
                  <c:v>665</c:v>
                </c:pt>
                <c:pt idx="52">
                  <c:v>670</c:v>
                </c:pt>
                <c:pt idx="53">
                  <c:v>675</c:v>
                </c:pt>
                <c:pt idx="54">
                  <c:v>680</c:v>
                </c:pt>
                <c:pt idx="55">
                  <c:v>685</c:v>
                </c:pt>
                <c:pt idx="56">
                  <c:v>690</c:v>
                </c:pt>
                <c:pt idx="57">
                  <c:v>695</c:v>
                </c:pt>
                <c:pt idx="58">
                  <c:v>700</c:v>
                </c:pt>
                <c:pt idx="59">
                  <c:v>705</c:v>
                </c:pt>
                <c:pt idx="60">
                  <c:v>710</c:v>
                </c:pt>
                <c:pt idx="61">
                  <c:v>715</c:v>
                </c:pt>
                <c:pt idx="62">
                  <c:v>720</c:v>
                </c:pt>
                <c:pt idx="63">
                  <c:v>725</c:v>
                </c:pt>
                <c:pt idx="64">
                  <c:v>730</c:v>
                </c:pt>
                <c:pt idx="65">
                  <c:v>735</c:v>
                </c:pt>
                <c:pt idx="66">
                  <c:v>740</c:v>
                </c:pt>
                <c:pt idx="67">
                  <c:v>745</c:v>
                </c:pt>
                <c:pt idx="68">
                  <c:v>750</c:v>
                </c:pt>
                <c:pt idx="69">
                  <c:v>755</c:v>
                </c:pt>
                <c:pt idx="70">
                  <c:v>760</c:v>
                </c:pt>
                <c:pt idx="71">
                  <c:v>765</c:v>
                </c:pt>
                <c:pt idx="72">
                  <c:v>770</c:v>
                </c:pt>
                <c:pt idx="73">
                  <c:v>775</c:v>
                </c:pt>
                <c:pt idx="74">
                  <c:v>780</c:v>
                </c:pt>
                <c:pt idx="75">
                  <c:v>785</c:v>
                </c:pt>
                <c:pt idx="76">
                  <c:v>790</c:v>
                </c:pt>
                <c:pt idx="77">
                  <c:v>795</c:v>
                </c:pt>
                <c:pt idx="78">
                  <c:v>800</c:v>
                </c:pt>
                <c:pt idx="79">
                  <c:v>805</c:v>
                </c:pt>
                <c:pt idx="80">
                  <c:v>810</c:v>
                </c:pt>
                <c:pt idx="81">
                  <c:v>815</c:v>
                </c:pt>
                <c:pt idx="82">
                  <c:v>820</c:v>
                </c:pt>
                <c:pt idx="83">
                  <c:v>825</c:v>
                </c:pt>
                <c:pt idx="84">
                  <c:v>830</c:v>
                </c:pt>
                <c:pt idx="85">
                  <c:v>835</c:v>
                </c:pt>
                <c:pt idx="86">
                  <c:v>840</c:v>
                </c:pt>
                <c:pt idx="87">
                  <c:v>845</c:v>
                </c:pt>
                <c:pt idx="88">
                  <c:v>850</c:v>
                </c:pt>
                <c:pt idx="89">
                  <c:v>855</c:v>
                </c:pt>
                <c:pt idx="90">
                  <c:v>860</c:v>
                </c:pt>
                <c:pt idx="91">
                  <c:v>865</c:v>
                </c:pt>
                <c:pt idx="92">
                  <c:v>870</c:v>
                </c:pt>
                <c:pt idx="93">
                  <c:v>875</c:v>
                </c:pt>
                <c:pt idx="94">
                  <c:v>880</c:v>
                </c:pt>
                <c:pt idx="95">
                  <c:v>885</c:v>
                </c:pt>
                <c:pt idx="96">
                  <c:v>890</c:v>
                </c:pt>
                <c:pt idx="97">
                  <c:v>895</c:v>
                </c:pt>
                <c:pt idx="98">
                  <c:v>900</c:v>
                </c:pt>
                <c:pt idx="99">
                  <c:v>905</c:v>
                </c:pt>
                <c:pt idx="100">
                  <c:v>910</c:v>
                </c:pt>
                <c:pt idx="101">
                  <c:v>915</c:v>
                </c:pt>
                <c:pt idx="102">
                  <c:v>920</c:v>
                </c:pt>
                <c:pt idx="103">
                  <c:v>925</c:v>
                </c:pt>
                <c:pt idx="104">
                  <c:v>930</c:v>
                </c:pt>
                <c:pt idx="105">
                  <c:v>935</c:v>
                </c:pt>
                <c:pt idx="106">
                  <c:v>940</c:v>
                </c:pt>
                <c:pt idx="107">
                  <c:v>945</c:v>
                </c:pt>
                <c:pt idx="108">
                  <c:v>950</c:v>
                </c:pt>
                <c:pt idx="109">
                  <c:v>955</c:v>
                </c:pt>
                <c:pt idx="110">
                  <c:v>960</c:v>
                </c:pt>
                <c:pt idx="111">
                  <c:v>965</c:v>
                </c:pt>
                <c:pt idx="112">
                  <c:v>970</c:v>
                </c:pt>
                <c:pt idx="113">
                  <c:v>975</c:v>
                </c:pt>
                <c:pt idx="114">
                  <c:v>980</c:v>
                </c:pt>
                <c:pt idx="115">
                  <c:v>985</c:v>
                </c:pt>
                <c:pt idx="116">
                  <c:v>990</c:v>
                </c:pt>
                <c:pt idx="117">
                  <c:v>995</c:v>
                </c:pt>
                <c:pt idx="118">
                  <c:v>1000</c:v>
                </c:pt>
                <c:pt idx="119">
                  <c:v>1005</c:v>
                </c:pt>
                <c:pt idx="120">
                  <c:v>1010</c:v>
                </c:pt>
                <c:pt idx="121">
                  <c:v>1015</c:v>
                </c:pt>
                <c:pt idx="122">
                  <c:v>1020</c:v>
                </c:pt>
                <c:pt idx="123">
                  <c:v>1025</c:v>
                </c:pt>
              </c:numCache>
            </c:numRef>
          </c:xVal>
          <c:yVal>
            <c:numRef>
              <c:f>'Dades ejector JET venturi'!$B$83:$B$253</c:f>
              <c:numCache>
                <c:formatCode>General</c:formatCode>
                <c:ptCount val="171"/>
                <c:pt idx="0">
                  <c:v>1.64</c:v>
                </c:pt>
                <c:pt idx="1">
                  <c:v>1.64</c:v>
                </c:pt>
                <c:pt idx="2">
                  <c:v>1.64</c:v>
                </c:pt>
                <c:pt idx="3">
                  <c:v>1.64</c:v>
                </c:pt>
                <c:pt idx="4">
                  <c:v>1.64</c:v>
                </c:pt>
                <c:pt idx="5">
                  <c:v>1.64</c:v>
                </c:pt>
                <c:pt idx="6">
                  <c:v>1.64</c:v>
                </c:pt>
                <c:pt idx="7">
                  <c:v>1.64</c:v>
                </c:pt>
                <c:pt idx="8">
                  <c:v>1.64</c:v>
                </c:pt>
                <c:pt idx="9">
                  <c:v>1.64</c:v>
                </c:pt>
                <c:pt idx="10">
                  <c:v>1.64</c:v>
                </c:pt>
                <c:pt idx="11">
                  <c:v>1.64</c:v>
                </c:pt>
                <c:pt idx="12">
                  <c:v>1.64</c:v>
                </c:pt>
                <c:pt idx="13">
                  <c:v>1.64</c:v>
                </c:pt>
                <c:pt idx="14">
                  <c:v>1.64</c:v>
                </c:pt>
                <c:pt idx="15">
                  <c:v>2.16</c:v>
                </c:pt>
                <c:pt idx="16">
                  <c:v>2.3199999999999998</c:v>
                </c:pt>
                <c:pt idx="17">
                  <c:v>2.36</c:v>
                </c:pt>
                <c:pt idx="18">
                  <c:v>2.37</c:v>
                </c:pt>
                <c:pt idx="19">
                  <c:v>2.37</c:v>
                </c:pt>
                <c:pt idx="20">
                  <c:v>2.38</c:v>
                </c:pt>
                <c:pt idx="21">
                  <c:v>2.41</c:v>
                </c:pt>
                <c:pt idx="22">
                  <c:v>2.5</c:v>
                </c:pt>
                <c:pt idx="23">
                  <c:v>2.62</c:v>
                </c:pt>
                <c:pt idx="24">
                  <c:v>2.65</c:v>
                </c:pt>
                <c:pt idx="25">
                  <c:v>2.67</c:v>
                </c:pt>
                <c:pt idx="26">
                  <c:v>2.75</c:v>
                </c:pt>
                <c:pt idx="27">
                  <c:v>2.89</c:v>
                </c:pt>
                <c:pt idx="28">
                  <c:v>3.21</c:v>
                </c:pt>
                <c:pt idx="29">
                  <c:v>3.4</c:v>
                </c:pt>
                <c:pt idx="30">
                  <c:v>3.5</c:v>
                </c:pt>
                <c:pt idx="31">
                  <c:v>3.55</c:v>
                </c:pt>
                <c:pt idx="32">
                  <c:v>3.62</c:v>
                </c:pt>
                <c:pt idx="33">
                  <c:v>3.63</c:v>
                </c:pt>
                <c:pt idx="34">
                  <c:v>3.64</c:v>
                </c:pt>
                <c:pt idx="35">
                  <c:v>3.73</c:v>
                </c:pt>
                <c:pt idx="36">
                  <c:v>3.8</c:v>
                </c:pt>
                <c:pt idx="37">
                  <c:v>3.85</c:v>
                </c:pt>
                <c:pt idx="38">
                  <c:v>3.84</c:v>
                </c:pt>
                <c:pt idx="39">
                  <c:v>3.91</c:v>
                </c:pt>
                <c:pt idx="40">
                  <c:v>4.09</c:v>
                </c:pt>
                <c:pt idx="41">
                  <c:v>4.2</c:v>
                </c:pt>
                <c:pt idx="42">
                  <c:v>4.41</c:v>
                </c:pt>
                <c:pt idx="43">
                  <c:v>4.53</c:v>
                </c:pt>
                <c:pt idx="44">
                  <c:v>4.5999999999999996</c:v>
                </c:pt>
                <c:pt idx="45">
                  <c:v>4.6500000000000004</c:v>
                </c:pt>
                <c:pt idx="46">
                  <c:v>4.6500000000000004</c:v>
                </c:pt>
                <c:pt idx="47">
                  <c:v>4.8099999999999996</c:v>
                </c:pt>
                <c:pt idx="48">
                  <c:v>4.96</c:v>
                </c:pt>
                <c:pt idx="49">
                  <c:v>5.03</c:v>
                </c:pt>
                <c:pt idx="50">
                  <c:v>5.07</c:v>
                </c:pt>
                <c:pt idx="51">
                  <c:v>5.0999999999999996</c:v>
                </c:pt>
                <c:pt idx="52">
                  <c:v>5.07</c:v>
                </c:pt>
                <c:pt idx="53">
                  <c:v>5.1100000000000003</c:v>
                </c:pt>
                <c:pt idx="54">
                  <c:v>5.18</c:v>
                </c:pt>
                <c:pt idx="55">
                  <c:v>5.28</c:v>
                </c:pt>
                <c:pt idx="56">
                  <c:v>5.45</c:v>
                </c:pt>
                <c:pt idx="57">
                  <c:v>5.35</c:v>
                </c:pt>
                <c:pt idx="58">
                  <c:v>5.34</c:v>
                </c:pt>
                <c:pt idx="59">
                  <c:v>5.44</c:v>
                </c:pt>
                <c:pt idx="60">
                  <c:v>5.63</c:v>
                </c:pt>
                <c:pt idx="61">
                  <c:v>5.8</c:v>
                </c:pt>
                <c:pt idx="62">
                  <c:v>5.69</c:v>
                </c:pt>
                <c:pt idx="63">
                  <c:v>5.7</c:v>
                </c:pt>
                <c:pt idx="64">
                  <c:v>5.73</c:v>
                </c:pt>
                <c:pt idx="65">
                  <c:v>5.83</c:v>
                </c:pt>
                <c:pt idx="66">
                  <c:v>5.97</c:v>
                </c:pt>
                <c:pt idx="67">
                  <c:v>6.01</c:v>
                </c:pt>
                <c:pt idx="68">
                  <c:v>6.06</c:v>
                </c:pt>
                <c:pt idx="69">
                  <c:v>6.12</c:v>
                </c:pt>
                <c:pt idx="70">
                  <c:v>6.17</c:v>
                </c:pt>
                <c:pt idx="71">
                  <c:v>6.3</c:v>
                </c:pt>
                <c:pt idx="72">
                  <c:v>6.28</c:v>
                </c:pt>
                <c:pt idx="73">
                  <c:v>6.32</c:v>
                </c:pt>
                <c:pt idx="74">
                  <c:v>6.43</c:v>
                </c:pt>
                <c:pt idx="75">
                  <c:v>6.53</c:v>
                </c:pt>
                <c:pt idx="76">
                  <c:v>6.5</c:v>
                </c:pt>
                <c:pt idx="77">
                  <c:v>6.49</c:v>
                </c:pt>
                <c:pt idx="78">
                  <c:v>6.48</c:v>
                </c:pt>
                <c:pt idx="79">
                  <c:v>6.51</c:v>
                </c:pt>
                <c:pt idx="80">
                  <c:v>6.57</c:v>
                </c:pt>
                <c:pt idx="81">
                  <c:v>6.62</c:v>
                </c:pt>
                <c:pt idx="82">
                  <c:v>6.65</c:v>
                </c:pt>
                <c:pt idx="83">
                  <c:v>6.72</c:v>
                </c:pt>
                <c:pt idx="84">
                  <c:v>6.74</c:v>
                </c:pt>
                <c:pt idx="85">
                  <c:v>6.78</c:v>
                </c:pt>
                <c:pt idx="86">
                  <c:v>6.79</c:v>
                </c:pt>
                <c:pt idx="87">
                  <c:v>6.8</c:v>
                </c:pt>
                <c:pt idx="88">
                  <c:v>6.83</c:v>
                </c:pt>
                <c:pt idx="89">
                  <c:v>6.9</c:v>
                </c:pt>
                <c:pt idx="90">
                  <c:v>6.9</c:v>
                </c:pt>
                <c:pt idx="91">
                  <c:v>7.01</c:v>
                </c:pt>
                <c:pt idx="92">
                  <c:v>7.1</c:v>
                </c:pt>
                <c:pt idx="93">
                  <c:v>7.18</c:v>
                </c:pt>
                <c:pt idx="94">
                  <c:v>7.22</c:v>
                </c:pt>
                <c:pt idx="95">
                  <c:v>7.41</c:v>
                </c:pt>
                <c:pt idx="96">
                  <c:v>7.22</c:v>
                </c:pt>
                <c:pt idx="97">
                  <c:v>7.22</c:v>
                </c:pt>
                <c:pt idx="98">
                  <c:v>7.23</c:v>
                </c:pt>
                <c:pt idx="99">
                  <c:v>7.23</c:v>
                </c:pt>
                <c:pt idx="100">
                  <c:v>7.32</c:v>
                </c:pt>
                <c:pt idx="101">
                  <c:v>7.36</c:v>
                </c:pt>
                <c:pt idx="102">
                  <c:v>7.36</c:v>
                </c:pt>
                <c:pt idx="103">
                  <c:v>7.36</c:v>
                </c:pt>
                <c:pt idx="104">
                  <c:v>7.35</c:v>
                </c:pt>
                <c:pt idx="105">
                  <c:v>7.38</c:v>
                </c:pt>
                <c:pt idx="106">
                  <c:v>7.48</c:v>
                </c:pt>
                <c:pt idx="107">
                  <c:v>7.52</c:v>
                </c:pt>
                <c:pt idx="108">
                  <c:v>7.53</c:v>
                </c:pt>
                <c:pt idx="109">
                  <c:v>7.53</c:v>
                </c:pt>
                <c:pt idx="110">
                  <c:v>7.5</c:v>
                </c:pt>
                <c:pt idx="111">
                  <c:v>7.48</c:v>
                </c:pt>
                <c:pt idx="112">
                  <c:v>7.49</c:v>
                </c:pt>
                <c:pt idx="113">
                  <c:v>7.57</c:v>
                </c:pt>
                <c:pt idx="114">
                  <c:v>7.64</c:v>
                </c:pt>
                <c:pt idx="115">
                  <c:v>7.67</c:v>
                </c:pt>
                <c:pt idx="116">
                  <c:v>7.68</c:v>
                </c:pt>
                <c:pt idx="117">
                  <c:v>7.66</c:v>
                </c:pt>
                <c:pt idx="118">
                  <c:v>7.67</c:v>
                </c:pt>
                <c:pt idx="119">
                  <c:v>7.7</c:v>
                </c:pt>
                <c:pt idx="120">
                  <c:v>7.8</c:v>
                </c:pt>
                <c:pt idx="121">
                  <c:v>7.85</c:v>
                </c:pt>
                <c:pt idx="122">
                  <c:v>7.86</c:v>
                </c:pt>
                <c:pt idx="123">
                  <c:v>7.84</c:v>
                </c:pt>
              </c:numCache>
            </c:numRef>
          </c:yVal>
        </c:ser>
        <c:ser>
          <c:idx val="1"/>
          <c:order val="1"/>
          <c:tx>
            <c:v>Cl out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'Dades ejector JET venturi'!$A$83:$A$253</c:f>
              <c:numCache>
                <c:formatCode>General</c:formatCode>
                <c:ptCount val="171"/>
                <c:pt idx="0">
                  <c:v>410</c:v>
                </c:pt>
                <c:pt idx="1">
                  <c:v>415</c:v>
                </c:pt>
                <c:pt idx="2">
                  <c:v>420</c:v>
                </c:pt>
                <c:pt idx="3">
                  <c:v>425</c:v>
                </c:pt>
                <c:pt idx="4">
                  <c:v>430</c:v>
                </c:pt>
                <c:pt idx="5">
                  <c:v>435</c:v>
                </c:pt>
                <c:pt idx="6">
                  <c:v>440</c:v>
                </c:pt>
                <c:pt idx="7">
                  <c:v>445</c:v>
                </c:pt>
                <c:pt idx="8">
                  <c:v>450</c:v>
                </c:pt>
                <c:pt idx="9">
                  <c:v>455</c:v>
                </c:pt>
                <c:pt idx="10">
                  <c:v>460</c:v>
                </c:pt>
                <c:pt idx="11">
                  <c:v>465</c:v>
                </c:pt>
                <c:pt idx="12">
                  <c:v>470</c:v>
                </c:pt>
                <c:pt idx="13">
                  <c:v>475</c:v>
                </c:pt>
                <c:pt idx="14">
                  <c:v>480</c:v>
                </c:pt>
                <c:pt idx="15">
                  <c:v>485</c:v>
                </c:pt>
                <c:pt idx="16">
                  <c:v>490</c:v>
                </c:pt>
                <c:pt idx="17">
                  <c:v>495</c:v>
                </c:pt>
                <c:pt idx="18">
                  <c:v>500</c:v>
                </c:pt>
                <c:pt idx="19">
                  <c:v>505</c:v>
                </c:pt>
                <c:pt idx="20">
                  <c:v>510</c:v>
                </c:pt>
                <c:pt idx="21">
                  <c:v>515</c:v>
                </c:pt>
                <c:pt idx="22">
                  <c:v>520</c:v>
                </c:pt>
                <c:pt idx="23">
                  <c:v>525</c:v>
                </c:pt>
                <c:pt idx="24">
                  <c:v>530</c:v>
                </c:pt>
                <c:pt idx="25">
                  <c:v>535</c:v>
                </c:pt>
                <c:pt idx="26">
                  <c:v>540</c:v>
                </c:pt>
                <c:pt idx="27">
                  <c:v>545</c:v>
                </c:pt>
                <c:pt idx="28">
                  <c:v>550</c:v>
                </c:pt>
                <c:pt idx="29">
                  <c:v>555</c:v>
                </c:pt>
                <c:pt idx="30">
                  <c:v>560</c:v>
                </c:pt>
                <c:pt idx="31">
                  <c:v>565</c:v>
                </c:pt>
                <c:pt idx="32">
                  <c:v>570</c:v>
                </c:pt>
                <c:pt idx="33">
                  <c:v>575</c:v>
                </c:pt>
                <c:pt idx="34">
                  <c:v>580</c:v>
                </c:pt>
                <c:pt idx="35">
                  <c:v>585</c:v>
                </c:pt>
                <c:pt idx="36">
                  <c:v>590</c:v>
                </c:pt>
                <c:pt idx="37">
                  <c:v>595</c:v>
                </c:pt>
                <c:pt idx="38">
                  <c:v>600</c:v>
                </c:pt>
                <c:pt idx="39">
                  <c:v>605</c:v>
                </c:pt>
                <c:pt idx="40">
                  <c:v>610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635</c:v>
                </c:pt>
                <c:pt idx="46">
                  <c:v>640</c:v>
                </c:pt>
                <c:pt idx="47">
                  <c:v>645</c:v>
                </c:pt>
                <c:pt idx="48">
                  <c:v>650</c:v>
                </c:pt>
                <c:pt idx="49">
                  <c:v>655</c:v>
                </c:pt>
                <c:pt idx="50">
                  <c:v>660</c:v>
                </c:pt>
                <c:pt idx="51">
                  <c:v>665</c:v>
                </c:pt>
                <c:pt idx="52">
                  <c:v>670</c:v>
                </c:pt>
                <c:pt idx="53">
                  <c:v>675</c:v>
                </c:pt>
                <c:pt idx="54">
                  <c:v>680</c:v>
                </c:pt>
                <c:pt idx="55">
                  <c:v>685</c:v>
                </c:pt>
                <c:pt idx="56">
                  <c:v>690</c:v>
                </c:pt>
                <c:pt idx="57">
                  <c:v>695</c:v>
                </c:pt>
                <c:pt idx="58">
                  <c:v>700</c:v>
                </c:pt>
                <c:pt idx="59">
                  <c:v>705</c:v>
                </c:pt>
                <c:pt idx="60">
                  <c:v>710</c:v>
                </c:pt>
                <c:pt idx="61">
                  <c:v>715</c:v>
                </c:pt>
                <c:pt idx="62">
                  <c:v>720</c:v>
                </c:pt>
                <c:pt idx="63">
                  <c:v>725</c:v>
                </c:pt>
                <c:pt idx="64">
                  <c:v>730</c:v>
                </c:pt>
                <c:pt idx="65">
                  <c:v>735</c:v>
                </c:pt>
                <c:pt idx="66">
                  <c:v>740</c:v>
                </c:pt>
                <c:pt idx="67">
                  <c:v>745</c:v>
                </c:pt>
                <c:pt idx="68">
                  <c:v>750</c:v>
                </c:pt>
                <c:pt idx="69">
                  <c:v>755</c:v>
                </c:pt>
                <c:pt idx="70">
                  <c:v>760</c:v>
                </c:pt>
                <c:pt idx="71">
                  <c:v>765</c:v>
                </c:pt>
                <c:pt idx="72">
                  <c:v>770</c:v>
                </c:pt>
                <c:pt idx="73">
                  <c:v>775</c:v>
                </c:pt>
                <c:pt idx="74">
                  <c:v>780</c:v>
                </c:pt>
                <c:pt idx="75">
                  <c:v>785</c:v>
                </c:pt>
                <c:pt idx="76">
                  <c:v>790</c:v>
                </c:pt>
                <c:pt idx="77">
                  <c:v>795</c:v>
                </c:pt>
                <c:pt idx="78">
                  <c:v>800</c:v>
                </c:pt>
                <c:pt idx="79">
                  <c:v>805</c:v>
                </c:pt>
                <c:pt idx="80">
                  <c:v>810</c:v>
                </c:pt>
                <c:pt idx="81">
                  <c:v>815</c:v>
                </c:pt>
                <c:pt idx="82">
                  <c:v>820</c:v>
                </c:pt>
                <c:pt idx="83">
                  <c:v>825</c:v>
                </c:pt>
                <c:pt idx="84">
                  <c:v>830</c:v>
                </c:pt>
                <c:pt idx="85">
                  <c:v>835</c:v>
                </c:pt>
                <c:pt idx="86">
                  <c:v>840</c:v>
                </c:pt>
                <c:pt idx="87">
                  <c:v>845</c:v>
                </c:pt>
                <c:pt idx="88">
                  <c:v>850</c:v>
                </c:pt>
                <c:pt idx="89">
                  <c:v>855</c:v>
                </c:pt>
                <c:pt idx="90">
                  <c:v>860</c:v>
                </c:pt>
                <c:pt idx="91">
                  <c:v>865</c:v>
                </c:pt>
                <c:pt idx="92">
                  <c:v>870</c:v>
                </c:pt>
                <c:pt idx="93">
                  <c:v>875</c:v>
                </c:pt>
                <c:pt idx="94">
                  <c:v>880</c:v>
                </c:pt>
                <c:pt idx="95">
                  <c:v>885</c:v>
                </c:pt>
                <c:pt idx="96">
                  <c:v>890</c:v>
                </c:pt>
                <c:pt idx="97">
                  <c:v>895</c:v>
                </c:pt>
                <c:pt idx="98">
                  <c:v>900</c:v>
                </c:pt>
                <c:pt idx="99">
                  <c:v>905</c:v>
                </c:pt>
                <c:pt idx="100">
                  <c:v>910</c:v>
                </c:pt>
                <c:pt idx="101">
                  <c:v>915</c:v>
                </c:pt>
                <c:pt idx="102">
                  <c:v>920</c:v>
                </c:pt>
                <c:pt idx="103">
                  <c:v>925</c:v>
                </c:pt>
                <c:pt idx="104">
                  <c:v>930</c:v>
                </c:pt>
                <c:pt idx="105">
                  <c:v>935</c:v>
                </c:pt>
                <c:pt idx="106">
                  <c:v>940</c:v>
                </c:pt>
                <c:pt idx="107">
                  <c:v>945</c:v>
                </c:pt>
                <c:pt idx="108">
                  <c:v>950</c:v>
                </c:pt>
                <c:pt idx="109">
                  <c:v>955</c:v>
                </c:pt>
                <c:pt idx="110">
                  <c:v>960</c:v>
                </c:pt>
                <c:pt idx="111">
                  <c:v>965</c:v>
                </c:pt>
                <c:pt idx="112">
                  <c:v>970</c:v>
                </c:pt>
                <c:pt idx="113">
                  <c:v>975</c:v>
                </c:pt>
                <c:pt idx="114">
                  <c:v>980</c:v>
                </c:pt>
                <c:pt idx="115">
                  <c:v>985</c:v>
                </c:pt>
                <c:pt idx="116">
                  <c:v>990</c:v>
                </c:pt>
                <c:pt idx="117">
                  <c:v>995</c:v>
                </c:pt>
                <c:pt idx="118">
                  <c:v>1000</c:v>
                </c:pt>
                <c:pt idx="119">
                  <c:v>1005</c:v>
                </c:pt>
                <c:pt idx="120">
                  <c:v>1010</c:v>
                </c:pt>
                <c:pt idx="121">
                  <c:v>1015</c:v>
                </c:pt>
                <c:pt idx="122">
                  <c:v>1020</c:v>
                </c:pt>
                <c:pt idx="123">
                  <c:v>1025</c:v>
                </c:pt>
              </c:numCache>
            </c:numRef>
          </c:xVal>
          <c:yVal>
            <c:numRef>
              <c:f>'Dades ejector JET venturi'!$D$83:$D$253</c:f>
              <c:numCache>
                <c:formatCode>General</c:formatCode>
                <c:ptCount val="171"/>
                <c:pt idx="0">
                  <c:v>4.78</c:v>
                </c:pt>
                <c:pt idx="1">
                  <c:v>4.78</c:v>
                </c:pt>
                <c:pt idx="2">
                  <c:v>4.79</c:v>
                </c:pt>
                <c:pt idx="3">
                  <c:v>4.8</c:v>
                </c:pt>
                <c:pt idx="4">
                  <c:v>4.8</c:v>
                </c:pt>
                <c:pt idx="5">
                  <c:v>4.8099999999999996</c:v>
                </c:pt>
                <c:pt idx="6">
                  <c:v>5.3</c:v>
                </c:pt>
                <c:pt idx="7">
                  <c:v>5.35</c:v>
                </c:pt>
                <c:pt idx="8">
                  <c:v>5.38</c:v>
                </c:pt>
                <c:pt idx="9">
                  <c:v>5.4</c:v>
                </c:pt>
                <c:pt idx="10">
                  <c:v>5.39</c:v>
                </c:pt>
                <c:pt idx="11">
                  <c:v>5.39</c:v>
                </c:pt>
                <c:pt idx="12">
                  <c:v>5.38</c:v>
                </c:pt>
                <c:pt idx="13">
                  <c:v>5.38</c:v>
                </c:pt>
                <c:pt idx="14">
                  <c:v>5.38</c:v>
                </c:pt>
                <c:pt idx="15">
                  <c:v>7.18</c:v>
                </c:pt>
                <c:pt idx="16">
                  <c:v>7.36</c:v>
                </c:pt>
                <c:pt idx="17">
                  <c:v>7.44</c:v>
                </c:pt>
                <c:pt idx="18">
                  <c:v>7.52</c:v>
                </c:pt>
                <c:pt idx="19">
                  <c:v>7.56</c:v>
                </c:pt>
                <c:pt idx="20">
                  <c:v>7.54</c:v>
                </c:pt>
                <c:pt idx="21">
                  <c:v>7.59</c:v>
                </c:pt>
                <c:pt idx="22">
                  <c:v>7.61</c:v>
                </c:pt>
                <c:pt idx="23">
                  <c:v>7.57</c:v>
                </c:pt>
                <c:pt idx="24">
                  <c:v>7.62</c:v>
                </c:pt>
                <c:pt idx="25">
                  <c:v>7.65</c:v>
                </c:pt>
                <c:pt idx="26">
                  <c:v>7.61</c:v>
                </c:pt>
                <c:pt idx="27">
                  <c:v>7.67</c:v>
                </c:pt>
                <c:pt idx="28">
                  <c:v>7.68</c:v>
                </c:pt>
                <c:pt idx="29">
                  <c:v>7.71</c:v>
                </c:pt>
                <c:pt idx="30">
                  <c:v>7.71</c:v>
                </c:pt>
                <c:pt idx="31">
                  <c:v>7.76</c:v>
                </c:pt>
                <c:pt idx="32">
                  <c:v>7.75</c:v>
                </c:pt>
                <c:pt idx="33">
                  <c:v>7.78</c:v>
                </c:pt>
                <c:pt idx="34">
                  <c:v>7.75</c:v>
                </c:pt>
                <c:pt idx="35">
                  <c:v>7.77</c:v>
                </c:pt>
                <c:pt idx="36">
                  <c:v>7.82</c:v>
                </c:pt>
                <c:pt idx="37">
                  <c:v>7.84</c:v>
                </c:pt>
                <c:pt idx="38">
                  <c:v>7.8</c:v>
                </c:pt>
                <c:pt idx="39">
                  <c:v>7.84</c:v>
                </c:pt>
                <c:pt idx="40">
                  <c:v>7.86</c:v>
                </c:pt>
                <c:pt idx="41">
                  <c:v>7.83</c:v>
                </c:pt>
                <c:pt idx="42">
                  <c:v>7.9</c:v>
                </c:pt>
                <c:pt idx="43">
                  <c:v>7.93</c:v>
                </c:pt>
                <c:pt idx="44">
                  <c:v>7.94</c:v>
                </c:pt>
                <c:pt idx="45">
                  <c:v>7.98</c:v>
                </c:pt>
                <c:pt idx="46">
                  <c:v>7.98</c:v>
                </c:pt>
                <c:pt idx="47">
                  <c:v>7.95</c:v>
                </c:pt>
                <c:pt idx="48">
                  <c:v>8.01</c:v>
                </c:pt>
                <c:pt idx="49">
                  <c:v>8.0299999999999994</c:v>
                </c:pt>
                <c:pt idx="50">
                  <c:v>8.01</c:v>
                </c:pt>
                <c:pt idx="51">
                  <c:v>8.0500000000000007</c:v>
                </c:pt>
                <c:pt idx="52">
                  <c:v>8.0399999999999991</c:v>
                </c:pt>
                <c:pt idx="53">
                  <c:v>8.02</c:v>
                </c:pt>
                <c:pt idx="54">
                  <c:v>8.0500000000000007</c:v>
                </c:pt>
                <c:pt idx="55">
                  <c:v>8.06</c:v>
                </c:pt>
                <c:pt idx="56">
                  <c:v>8.06</c:v>
                </c:pt>
                <c:pt idx="57">
                  <c:v>8.08</c:v>
                </c:pt>
                <c:pt idx="58">
                  <c:v>8.08</c:v>
                </c:pt>
                <c:pt idx="59">
                  <c:v>8.07</c:v>
                </c:pt>
                <c:pt idx="60">
                  <c:v>8.1</c:v>
                </c:pt>
                <c:pt idx="61">
                  <c:v>8.14</c:v>
                </c:pt>
                <c:pt idx="62">
                  <c:v>8.1300000000000008</c:v>
                </c:pt>
                <c:pt idx="63">
                  <c:v>8.15</c:v>
                </c:pt>
                <c:pt idx="64">
                  <c:v>8.14</c:v>
                </c:pt>
                <c:pt idx="65">
                  <c:v>8.1199999999999992</c:v>
                </c:pt>
                <c:pt idx="66">
                  <c:v>8.18</c:v>
                </c:pt>
                <c:pt idx="67">
                  <c:v>8.18</c:v>
                </c:pt>
                <c:pt idx="68">
                  <c:v>8.17</c:v>
                </c:pt>
                <c:pt idx="69">
                  <c:v>8.1999999999999993</c:v>
                </c:pt>
                <c:pt idx="70">
                  <c:v>8.2200000000000006</c:v>
                </c:pt>
                <c:pt idx="71">
                  <c:v>8.2100000000000009</c:v>
                </c:pt>
                <c:pt idx="72">
                  <c:v>8.23</c:v>
                </c:pt>
                <c:pt idx="73">
                  <c:v>8.24</c:v>
                </c:pt>
                <c:pt idx="74">
                  <c:v>8.23</c:v>
                </c:pt>
                <c:pt idx="75">
                  <c:v>8.27</c:v>
                </c:pt>
                <c:pt idx="76">
                  <c:v>8.27</c:v>
                </c:pt>
                <c:pt idx="77">
                  <c:v>8.26</c:v>
                </c:pt>
                <c:pt idx="78">
                  <c:v>8.25</c:v>
                </c:pt>
                <c:pt idx="79">
                  <c:v>8.27</c:v>
                </c:pt>
                <c:pt idx="80">
                  <c:v>8.26</c:v>
                </c:pt>
                <c:pt idx="81">
                  <c:v>8.27</c:v>
                </c:pt>
                <c:pt idx="82">
                  <c:v>8.2799999999999994</c:v>
                </c:pt>
                <c:pt idx="83">
                  <c:v>8.27</c:v>
                </c:pt>
                <c:pt idx="84">
                  <c:v>8.31</c:v>
                </c:pt>
                <c:pt idx="85">
                  <c:v>8.32</c:v>
                </c:pt>
                <c:pt idx="86">
                  <c:v>8.3000000000000007</c:v>
                </c:pt>
                <c:pt idx="87">
                  <c:v>8.31</c:v>
                </c:pt>
                <c:pt idx="88">
                  <c:v>8.31</c:v>
                </c:pt>
                <c:pt idx="89">
                  <c:v>8.31</c:v>
                </c:pt>
                <c:pt idx="90">
                  <c:v>8.32</c:v>
                </c:pt>
                <c:pt idx="91">
                  <c:v>8.32</c:v>
                </c:pt>
                <c:pt idx="92">
                  <c:v>8.33</c:v>
                </c:pt>
                <c:pt idx="93">
                  <c:v>8.3699999999999992</c:v>
                </c:pt>
                <c:pt idx="94">
                  <c:v>8.39</c:v>
                </c:pt>
                <c:pt idx="95">
                  <c:v>8.3800000000000008</c:v>
                </c:pt>
                <c:pt idx="96">
                  <c:v>8.3699999999999992</c:v>
                </c:pt>
                <c:pt idx="97">
                  <c:v>8.39</c:v>
                </c:pt>
                <c:pt idx="98">
                  <c:v>8.36</c:v>
                </c:pt>
                <c:pt idx="99">
                  <c:v>8.3800000000000008</c:v>
                </c:pt>
                <c:pt idx="100">
                  <c:v>8.4</c:v>
                </c:pt>
                <c:pt idx="101">
                  <c:v>8.3800000000000008</c:v>
                </c:pt>
                <c:pt idx="102">
                  <c:v>8.4</c:v>
                </c:pt>
                <c:pt idx="103">
                  <c:v>8.41</c:v>
                </c:pt>
                <c:pt idx="104">
                  <c:v>8.39</c:v>
                </c:pt>
                <c:pt idx="105">
                  <c:v>8.3800000000000008</c:v>
                </c:pt>
                <c:pt idx="106">
                  <c:v>8.39</c:v>
                </c:pt>
                <c:pt idx="107">
                  <c:v>8.43</c:v>
                </c:pt>
                <c:pt idx="108">
                  <c:v>8.42</c:v>
                </c:pt>
                <c:pt idx="109">
                  <c:v>8.43</c:v>
                </c:pt>
                <c:pt idx="110">
                  <c:v>8.43</c:v>
                </c:pt>
                <c:pt idx="111">
                  <c:v>8.41</c:v>
                </c:pt>
                <c:pt idx="112">
                  <c:v>8.43</c:v>
                </c:pt>
                <c:pt idx="113">
                  <c:v>8.41</c:v>
                </c:pt>
                <c:pt idx="114">
                  <c:v>8.44</c:v>
                </c:pt>
                <c:pt idx="115">
                  <c:v>8.4499999999999993</c:v>
                </c:pt>
                <c:pt idx="116">
                  <c:v>8.4499999999999993</c:v>
                </c:pt>
                <c:pt idx="117">
                  <c:v>8.44</c:v>
                </c:pt>
                <c:pt idx="118">
                  <c:v>8.4600000000000009</c:v>
                </c:pt>
                <c:pt idx="119">
                  <c:v>8.4499999999999993</c:v>
                </c:pt>
                <c:pt idx="120">
                  <c:v>8.4700000000000006</c:v>
                </c:pt>
                <c:pt idx="121">
                  <c:v>8.4700000000000006</c:v>
                </c:pt>
                <c:pt idx="122">
                  <c:v>8.48</c:v>
                </c:pt>
                <c:pt idx="123">
                  <c:v>8.48</c:v>
                </c:pt>
              </c:numCache>
            </c:numRef>
          </c:yVal>
        </c:ser>
        <c:axId val="101896960"/>
        <c:axId val="101898496"/>
      </c:scatterChart>
      <c:valAx>
        <c:axId val="101896960"/>
        <c:scaling>
          <c:orientation val="minMax"/>
        </c:scaling>
        <c:axPos val="b"/>
        <c:numFmt formatCode="General" sourceLinked="1"/>
        <c:tickLblPos val="nextTo"/>
        <c:crossAx val="101898496"/>
        <c:crosses val="autoZero"/>
        <c:crossBetween val="midCat"/>
      </c:valAx>
      <c:valAx>
        <c:axId val="101898496"/>
        <c:scaling>
          <c:orientation val="minMax"/>
        </c:scaling>
        <c:axPos val="l"/>
        <c:numFmt formatCode="General" sourceLinked="1"/>
        <c:tickLblPos val="nextTo"/>
        <c:crossAx val="101896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119122609673861"/>
          <c:y val="0.45038981238456344"/>
          <c:w val="6.4681789776277948E-2"/>
          <c:h val="9.9220375230874056E-2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>
        <c:manualLayout>
          <c:layoutTarget val="inner"/>
          <c:xMode val="edge"/>
          <c:yMode val="edge"/>
          <c:x val="0.25968285214348208"/>
          <c:y val="0.14862277631962667"/>
          <c:w val="0.68864348206474235"/>
          <c:h val="0.6242862350539515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2"/>
          </c:marker>
          <c:trendline>
            <c:trendlineType val="linear"/>
            <c:dispRSqr val="1"/>
            <c:dispEq val="1"/>
            <c:trendlineLbl>
              <c:layout>
                <c:manualLayout>
                  <c:x val="-0.38546260429432022"/>
                  <c:y val="-3.05023636751288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</a:t>
                    </a:r>
                    <a:r>
                      <a:rPr lang="en-US" baseline="0">
                        <a:solidFill>
                          <a:srgbClr val="FF0000"/>
                        </a:solidFill>
                      </a:rPr>
                      <a:t>0,0029</a:t>
                    </a:r>
                    <a:r>
                      <a:rPr lang="en-US" baseline="0"/>
                      <a:t>x + 1,1474
R² = 0,7473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'Càlcul KLa'!$G$13:$G$127</c:f>
              <c:numCache>
                <c:formatCode>General</c:formatCode>
                <c:ptCount val="11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</c:numCache>
            </c:numRef>
          </c:xVal>
          <c:yVal>
            <c:numRef>
              <c:f>'Càlcul KLa'!$H$13:$H$127</c:f>
              <c:numCache>
                <c:formatCode>0.00E+00</c:formatCode>
                <c:ptCount val="115"/>
                <c:pt idx="0">
                  <c:v>0.61402267846924818</c:v>
                </c:pt>
                <c:pt idx="1">
                  <c:v>0.61402267846924818</c:v>
                </c:pt>
                <c:pt idx="2">
                  <c:v>0.61672648898676019</c:v>
                </c:pt>
                <c:pt idx="3">
                  <c:v>0.61943762992012019</c:v>
                </c:pt>
                <c:pt idx="4">
                  <c:v>0.61943762992012019</c:v>
                </c:pt>
                <c:pt idx="5">
                  <c:v>0.62215614112501239</c:v>
                </c:pt>
                <c:pt idx="6">
                  <c:v>0.76532038175876116</c:v>
                </c:pt>
                <c:pt idx="7">
                  <c:v>0.78115108033952363</c:v>
                </c:pt>
                <c:pt idx="8">
                  <c:v>0.7907712064875061</c:v>
                </c:pt>
                <c:pt idx="9">
                  <c:v>0.79723642659197891</c:v>
                </c:pt>
                <c:pt idx="10">
                  <c:v>0.79399859166496722</c:v>
                </c:pt>
                <c:pt idx="11">
                  <c:v>0.79399859166496722</c:v>
                </c:pt>
                <c:pt idx="12">
                  <c:v>0.7907712064875061</c:v>
                </c:pt>
                <c:pt idx="13">
                  <c:v>0.7907712064875061</c:v>
                </c:pt>
                <c:pt idx="14">
                  <c:v>0.7907712064875061</c:v>
                </c:pt>
                <c:pt idx="15">
                  <c:v>1.5792282562062583</c:v>
                </c:pt>
                <c:pt idx="16">
                  <c:v>1.7022059741162097</c:v>
                </c:pt>
                <c:pt idx="17">
                  <c:v>1.7695642916494572</c:v>
                </c:pt>
                <c:pt idx="18">
                  <c:v>1.8476942307870079</c:v>
                </c:pt>
                <c:pt idx="19">
                  <c:v>1.8900965359601936</c:v>
                </c:pt>
                <c:pt idx="20">
                  <c:v>1.8670335886203941</c:v>
                </c:pt>
                <c:pt idx="21">
                  <c:v>1.9165570897413291</c:v>
                </c:pt>
                <c:pt idx="22">
                  <c:v>1.9242662483395663</c:v>
                </c:pt>
                <c:pt idx="23">
                  <c:v>1.8592312810668488</c:v>
                </c:pt>
                <c:pt idx="24">
                  <c:v>1.9103920855530139</c:v>
                </c:pt>
                <c:pt idx="25">
                  <c:v>1.9423184807557003</c:v>
                </c:pt>
                <c:pt idx="26">
                  <c:v>1.8815866317942538</c:v>
                </c:pt>
                <c:pt idx="27">
                  <c:v>1.9280289784268461</c:v>
                </c:pt>
                <c:pt idx="28">
                  <c:v>1.8814868504171733</c:v>
                </c:pt>
                <c:pt idx="29">
                  <c:v>1.8828446527733391</c:v>
                </c:pt>
                <c:pt idx="30">
                  <c:v>1.8629770532927648</c:v>
                </c:pt>
                <c:pt idx="31">
                  <c:v>1.9197195954021038</c:v>
                </c:pt>
                <c:pt idx="32">
                  <c:v>1.89170191325352</c:v>
                </c:pt>
                <c:pt idx="33">
                  <c:v>1.9314041772013757</c:v>
                </c:pt>
                <c:pt idx="34">
                  <c:v>1.8875811581584516</c:v>
                </c:pt>
                <c:pt idx="35">
                  <c:v>1.8964703785815509</c:v>
                </c:pt>
                <c:pt idx="36">
                  <c:v>1.9542898729367191</c:v>
                </c:pt>
                <c:pt idx="37">
                  <c:v>1.974164139306358</c:v>
                </c:pt>
                <c:pt idx="38">
                  <c:v>1.9160141386163272</c:v>
                </c:pt>
                <c:pt idx="39">
                  <c:v>1.9611303545187289</c:v>
                </c:pt>
                <c:pt idx="40">
                  <c:v>1.9525515774546016</c:v>
                </c:pt>
                <c:pt idx="41">
                  <c:v>1.8802009752851774</c:v>
                </c:pt>
                <c:pt idx="42">
                  <c:v>1.9432335592111203</c:v>
                </c:pt>
                <c:pt idx="43">
                  <c:v>1.9661161131149187</c:v>
                </c:pt>
                <c:pt idx="44">
                  <c:v>1.9664840986973473</c:v>
                </c:pt>
                <c:pt idx="45">
                  <c:v>2.0299734682362596</c:v>
                </c:pt>
                <c:pt idx="46">
                  <c:v>2.0299734682362596</c:v>
                </c:pt>
                <c:pt idx="47">
                  <c:v>1.9294630830171278</c:v>
                </c:pt>
                <c:pt idx="48">
                  <c:v>2.0070832695636711</c:v>
                </c:pt>
                <c:pt idx="49">
                  <c:v>2.0301745077208109</c:v>
                </c:pt>
                <c:pt idx="50">
                  <c:v>1.9753664881391948</c:v>
                </c:pt>
                <c:pt idx="51">
                  <c:v>2.0548017622071408</c:v>
                </c:pt>
                <c:pt idx="52">
                  <c:v>2.040822559659083</c:v>
                </c:pt>
                <c:pt idx="53">
                  <c:v>1.9849252166438613</c:v>
                </c:pt>
                <c:pt idx="54">
                  <c:v>2.030873499778175</c:v>
                </c:pt>
                <c:pt idx="55">
                  <c:v>2.023473849399148</c:v>
                </c:pt>
                <c:pt idx="56">
                  <c:v>1.9689467156201723</c:v>
                </c:pt>
                <c:pt idx="57">
                  <c:v>2.049759014959764</c:v>
                </c:pt>
                <c:pt idx="58">
                  <c:v>2.0529452670508945</c:v>
                </c:pt>
                <c:pt idx="59">
                  <c:v>1.996134614389296</c:v>
                </c:pt>
                <c:pt idx="60">
                  <c:v>2.0069929462491047</c:v>
                </c:pt>
                <c:pt idx="61">
                  <c:v>2.0557249197222833</c:v>
                </c:pt>
                <c:pt idx="62">
                  <c:v>2.0672009944518552</c:v>
                </c:pt>
                <c:pt idx="63">
                  <c:v>2.1218577638133329</c:v>
                </c:pt>
                <c:pt idx="64">
                  <c:v>2.081475966822349</c:v>
                </c:pt>
                <c:pt idx="65">
                  <c:v>1.9878880889078938</c:v>
                </c:pt>
                <c:pt idx="66">
                  <c:v>2.1140896323828735</c:v>
                </c:pt>
                <c:pt idx="67">
                  <c:v>2.0980474916202794</c:v>
                </c:pt>
                <c:pt idx="68">
                  <c:v>2.0452068097426488</c:v>
                </c:pt>
                <c:pt idx="69">
                  <c:v>2.1207293304779822</c:v>
                </c:pt>
                <c:pt idx="70">
                  <c:v>2.1725095927650981</c:v>
                </c:pt>
                <c:pt idx="71">
                  <c:v>2.0774266458611685</c:v>
                </c:pt>
                <c:pt idx="72">
                  <c:v>2.1624863721862639</c:v>
                </c:pt>
                <c:pt idx="73">
                  <c:v>2.1844156363639136</c:v>
                </c:pt>
                <c:pt idx="74">
                  <c:v>2.0919845663502277</c:v>
                </c:pt>
                <c:pt idx="75">
                  <c:v>2.2137983391952587</c:v>
                </c:pt>
                <c:pt idx="76">
                  <c:v>2.2290387709112887</c:v>
                </c:pt>
                <c:pt idx="77">
                  <c:v>2.1882902748303859</c:v>
                </c:pt>
                <c:pt idx="78">
                  <c:v>2.1495207794891873</c:v>
                </c:pt>
                <c:pt idx="79">
                  <c:v>2.2239843909998291</c:v>
                </c:pt>
                <c:pt idx="80">
                  <c:v>2.1473321250512121</c:v>
                </c:pt>
                <c:pt idx="81">
                  <c:v>2.16663180432186</c:v>
                </c:pt>
                <c:pt idx="82">
                  <c:v>2.1983759391595163</c:v>
                </c:pt>
                <c:pt idx="83">
                  <c:v>2.1114754174633772</c:v>
                </c:pt>
                <c:pt idx="84">
                  <c:v>2.3075434987154484</c:v>
                </c:pt>
                <c:pt idx="85">
                  <c:v>2.3437031322553419</c:v>
                </c:pt>
                <c:pt idx="86">
                  <c:v>2.2224046933673716</c:v>
                </c:pt>
                <c:pt idx="87">
                  <c:v>2.2725235906590542</c:v>
                </c:pt>
                <c:pt idx="88">
                  <c:v>2.2545427365738866</c:v>
                </c:pt>
                <c:pt idx="89">
                  <c:v>2.211285703222543</c:v>
                </c:pt>
                <c:pt idx="90">
                  <c:v>2.2706551506091839</c:v>
                </c:pt>
                <c:pt idx="91">
                  <c:v>2.198657439805185</c:v>
                </c:pt>
                <c:pt idx="92">
                  <c:v>2.1987507230397525</c:v>
                </c:pt>
                <c:pt idx="93">
                  <c:v>2.4411157907285888</c:v>
                </c:pt>
                <c:pt idx="94">
                  <c:v>2.6038154192410548</c:v>
                </c:pt>
                <c:pt idx="95">
                  <c:v>2.3392278272456597</c:v>
                </c:pt>
                <c:pt idx="96">
                  <c:v>2.4099481508671721</c:v>
                </c:pt>
                <c:pt idx="97">
                  <c:v>2.6038154192410548</c:v>
                </c:pt>
                <c:pt idx="98">
                  <c:v>2.3175539439704864</c:v>
                </c:pt>
                <c:pt idx="99">
                  <c:v>2.4942449633414681</c:v>
                </c:pt>
                <c:pt idx="100">
                  <c:v>2.6344939271912637</c:v>
                </c:pt>
                <c:pt idx="101">
                  <c:v>2.3847528705076506</c:v>
                </c:pt>
                <c:pt idx="102">
                  <c:v>2.5995096161183984</c:v>
                </c:pt>
                <c:pt idx="103">
                  <c:v>2.727093207347322</c:v>
                </c:pt>
                <c:pt idx="104">
                  <c:v>2.4952387166143408</c:v>
                </c:pt>
                <c:pt idx="105">
                  <c:v>2.3667907831840203</c:v>
                </c:pt>
                <c:pt idx="106">
                  <c:v>2.3734208463905953</c:v>
                </c:pt>
                <c:pt idx="107">
                  <c:v>2.8911331446805071</c:v>
                </c:pt>
                <c:pt idx="108">
                  <c:v>2.7093012738107261</c:v>
                </c:pt>
                <c:pt idx="109">
                  <c:v>2.8806999324799221</c:v>
                </c:pt>
                <c:pt idx="110">
                  <c:v>2.9116785843148385</c:v>
                </c:pt>
                <c:pt idx="111">
                  <c:v>2.6141368232134807</c:v>
                </c:pt>
                <c:pt idx="112">
                  <c:v>2.9217951489340637</c:v>
                </c:pt>
                <c:pt idx="113">
                  <c:v>2.5201696833820599</c:v>
                </c:pt>
                <c:pt idx="114">
                  <c:v>2.9650982355859172</c:v>
                </c:pt>
              </c:numCache>
            </c:numRef>
          </c:yVal>
        </c:ser>
        <c:axId val="124695296"/>
        <c:axId val="124696832"/>
      </c:scatterChart>
      <c:valAx>
        <c:axId val="124695296"/>
        <c:scaling>
          <c:orientation val="minMax"/>
        </c:scaling>
        <c:axPos val="b"/>
        <c:numFmt formatCode="General" sourceLinked="1"/>
        <c:tickLblPos val="nextTo"/>
        <c:crossAx val="124696832"/>
        <c:crosses val="autoZero"/>
        <c:crossBetween val="midCat"/>
      </c:valAx>
      <c:valAx>
        <c:axId val="124696832"/>
        <c:scaling>
          <c:orientation val="minMax"/>
        </c:scaling>
        <c:axPos val="l"/>
        <c:numFmt formatCode="0.00E+00" sourceLinked="1"/>
        <c:tickLblPos val="nextTo"/>
        <c:crossAx val="124695296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2</xdr:row>
      <xdr:rowOff>171448</xdr:rowOff>
    </xdr:from>
    <xdr:to>
      <xdr:col>16</xdr:col>
      <xdr:colOff>361950</xdr:colOff>
      <xdr:row>25</xdr:row>
      <xdr:rowOff>114299</xdr:rowOff>
    </xdr:to>
    <xdr:sp macro="" textlink="">
      <xdr:nvSpPr>
        <xdr:cNvPr id="2" name="1 CuadroTexto"/>
        <xdr:cNvSpPr txBox="1"/>
      </xdr:nvSpPr>
      <xdr:spPr>
        <a:xfrm>
          <a:off x="6924675" y="552448"/>
          <a:ext cx="4629150" cy="432435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endParaRPr lang="ca-ES" sz="1400"/>
        </a:p>
        <a:p>
          <a:pPr algn="l"/>
          <a:r>
            <a:rPr lang="ca-ES" sz="1400"/>
            <a:t>Aquestes</a:t>
          </a:r>
          <a:r>
            <a:rPr lang="ca-ES" sz="1400" baseline="0"/>
            <a:t> dades són les que guarda l'ordinador en l'experiment amb l'ejector jet venturi.</a:t>
          </a:r>
        </a:p>
        <a:p>
          <a:pPr algn="l"/>
          <a:r>
            <a:rPr lang="ca-ES" sz="1400" baseline="0"/>
            <a:t>On apareixen zeros són dades que no guarda l'ordinador perquè per aquest experiment no són necessàries.</a:t>
          </a:r>
        </a:p>
        <a:p>
          <a:pPr algn="l"/>
          <a:endParaRPr lang="ca-ES" sz="1400" baseline="0"/>
        </a:p>
        <a:p>
          <a:pPr algn="l"/>
          <a:r>
            <a:rPr lang="ca-ES" sz="1400" baseline="0"/>
            <a:t>t és el temps des de l'inici de la pràctica fins que s'acaba.</a:t>
          </a:r>
        </a:p>
        <a:p>
          <a:pPr algn="l"/>
          <a:r>
            <a:rPr lang="ca-ES" sz="1400" baseline="0"/>
            <a:t>OD1 és la concentració d'oxigen dissolt que hi ha a l'aigua a l'entrada abans de l'ejector que és el  mateix que Cl,in (t) (en la taula pel càlcul del KLa surt).</a:t>
          </a:r>
        </a:p>
        <a:p>
          <a:pPr algn="l"/>
          <a:r>
            <a:rPr lang="ca-ES" sz="1400" baseline="0"/>
            <a:t>T1 és la temperatura de l'aigua a l'entrada.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OD2 és la concentració d'oxigen dissolt que hi ha a l'aigua després de passar per l'ejector jet venturi que és el  mateix que Cl,out (t) (en la taula pel càlcul del KLa surt).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T2 és la temperatura de l'aigua a la sortida del jet venturi.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>
              <a:solidFill>
                <a:schemeClr val="dk1"/>
              </a:solidFill>
              <a:latin typeface="+mn-lt"/>
              <a:ea typeface="+mn-ea"/>
              <a:cs typeface="+mn-cs"/>
            </a:rPr>
            <a:t>Quan</a:t>
          </a:r>
          <a:r>
            <a:rPr lang="ca-ES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el sistema s'estabilitza la temperatura inicial de l'aigua és de 20,5ºC (aquí és on es comença a comptar per fer el gràfic)</a:t>
          </a:r>
          <a:endParaRPr lang="ca-ES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800"/>
        </a:p>
        <a:p>
          <a:pPr algn="l"/>
          <a:endParaRPr lang="ca-ES" sz="1400" baseline="0"/>
        </a:p>
        <a:p>
          <a:endParaRPr lang="ca-E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180975</xdr:rowOff>
    </xdr:from>
    <xdr:to>
      <xdr:col>10</xdr:col>
      <xdr:colOff>495300</xdr:colOff>
      <xdr:row>29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0</xdr:row>
      <xdr:rowOff>47625</xdr:rowOff>
    </xdr:from>
    <xdr:to>
      <xdr:col>8</xdr:col>
      <xdr:colOff>9525</xdr:colOff>
      <xdr:row>4</xdr:row>
      <xdr:rowOff>114300</xdr:rowOff>
    </xdr:to>
    <xdr:sp macro="" textlink="">
      <xdr:nvSpPr>
        <xdr:cNvPr id="3" name="2 CuadroTexto"/>
        <xdr:cNvSpPr txBox="1"/>
      </xdr:nvSpPr>
      <xdr:spPr>
        <a:xfrm>
          <a:off x="609600" y="47625"/>
          <a:ext cx="5495925" cy="828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200"/>
            <a:t>Aquest és el gràfic que</a:t>
          </a:r>
          <a:r>
            <a:rPr lang="ca-ES" sz="1200" baseline="0"/>
            <a:t> s'ha de fer en la primera pregunta. Abans de fer el gràfic s'ha de completar la taula que hi ha en la pestanya del càlcul del K</a:t>
          </a:r>
          <a:r>
            <a:rPr lang="ca-ES" sz="1200" baseline="-25000"/>
            <a:t>L</a:t>
          </a:r>
          <a:r>
            <a:rPr lang="ca-ES" sz="1200" baseline="0"/>
            <a:t>a.</a:t>
          </a:r>
          <a:endParaRPr lang="ca-ES" sz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0.31666</cdr:x>
      <cdr:y>0.00617</cdr:y>
    </cdr:from>
    <cdr:to>
      <cdr:x>0.69663</cdr:x>
      <cdr:y>0.0679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533631" y="28584"/>
          <a:ext cx="3040140" cy="28575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0.43452</cdr:x>
      <cdr:y>0.91975</cdr:y>
    </cdr:from>
    <cdr:to>
      <cdr:x>0.5351</cdr:x>
      <cdr:y>0.96585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476625" y="4257675"/>
          <a:ext cx="804742" cy="21337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0.01077</cdr:x>
      <cdr:y>0.28807</cdr:y>
    </cdr:from>
    <cdr:to>
      <cdr:x>0.04643</cdr:x>
      <cdr:y>0.5823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52202" y="1871894"/>
          <a:ext cx="1362056" cy="28530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9</xdr:row>
      <xdr:rowOff>114300</xdr:rowOff>
    </xdr:from>
    <xdr:to>
      <xdr:col>2</xdr:col>
      <xdr:colOff>323850</xdr:colOff>
      <xdr:row>12</xdr:row>
      <xdr:rowOff>123825</xdr:rowOff>
    </xdr:to>
    <xdr:cxnSp macro="">
      <xdr:nvCxnSpPr>
        <xdr:cNvPr id="3" name="2 Conector recto de flecha"/>
        <xdr:cNvCxnSpPr/>
      </xdr:nvCxnSpPr>
      <xdr:spPr>
        <a:xfrm>
          <a:off x="1619250" y="2028825"/>
          <a:ext cx="228600" cy="6286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0</xdr:row>
      <xdr:rowOff>19050</xdr:rowOff>
    </xdr:from>
    <xdr:to>
      <xdr:col>2</xdr:col>
      <xdr:colOff>219075</xdr:colOff>
      <xdr:row>3</xdr:row>
      <xdr:rowOff>28575</xdr:rowOff>
    </xdr:to>
    <xdr:sp macro="" textlink="">
      <xdr:nvSpPr>
        <xdr:cNvPr id="4" name="3 CuadroTexto"/>
        <xdr:cNvSpPr txBox="1"/>
      </xdr:nvSpPr>
      <xdr:spPr>
        <a:xfrm>
          <a:off x="19050" y="19050"/>
          <a:ext cx="1724025" cy="6381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Els valors que s'han d'entrar manualment estan del color d'aquest fons!</a:t>
          </a:r>
        </a:p>
      </xdr:txBody>
    </xdr:sp>
    <xdr:clientData/>
  </xdr:twoCellAnchor>
  <xdr:twoCellAnchor>
    <xdr:from>
      <xdr:col>8</xdr:col>
      <xdr:colOff>428624</xdr:colOff>
      <xdr:row>24</xdr:row>
      <xdr:rowOff>123824</xdr:rowOff>
    </xdr:from>
    <xdr:to>
      <xdr:col>15</xdr:col>
      <xdr:colOff>266699</xdr:colOff>
      <xdr:row>42</xdr:row>
      <xdr:rowOff>95249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6</xdr:row>
      <xdr:rowOff>38100</xdr:rowOff>
    </xdr:from>
    <xdr:to>
      <xdr:col>6</xdr:col>
      <xdr:colOff>695325</xdr:colOff>
      <xdr:row>8</xdr:row>
      <xdr:rowOff>85725</xdr:rowOff>
    </xdr:to>
    <xdr:sp macro="" textlink="">
      <xdr:nvSpPr>
        <xdr:cNvPr id="6" name="5 CuadroTexto"/>
        <xdr:cNvSpPr txBox="1"/>
      </xdr:nvSpPr>
      <xdr:spPr>
        <a:xfrm>
          <a:off x="2762250" y="1247775"/>
          <a:ext cx="2505075" cy="438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P és la pressió atmosfèrica</a:t>
          </a:r>
          <a:r>
            <a:rPr lang="ca-ES" sz="1050" baseline="0"/>
            <a:t> mesurada amb el  baròmetre de mercuri.</a:t>
          </a:r>
          <a:endParaRPr lang="ca-ES" sz="1050"/>
        </a:p>
      </xdr:txBody>
    </xdr:sp>
    <xdr:clientData/>
  </xdr:twoCellAnchor>
  <xdr:twoCellAnchor>
    <xdr:from>
      <xdr:col>4</xdr:col>
      <xdr:colOff>133350</xdr:colOff>
      <xdr:row>2</xdr:row>
      <xdr:rowOff>114300</xdr:rowOff>
    </xdr:from>
    <xdr:to>
      <xdr:col>4</xdr:col>
      <xdr:colOff>200025</xdr:colOff>
      <xdr:row>6</xdr:row>
      <xdr:rowOff>47625</xdr:rowOff>
    </xdr:to>
    <xdr:cxnSp macro="">
      <xdr:nvCxnSpPr>
        <xdr:cNvPr id="8" name="7 Conector recto de flecha"/>
        <xdr:cNvCxnSpPr/>
      </xdr:nvCxnSpPr>
      <xdr:spPr>
        <a:xfrm flipH="1" flipV="1">
          <a:off x="3181350" y="552450"/>
          <a:ext cx="66675" cy="7048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142875</xdr:rowOff>
    </xdr:from>
    <xdr:to>
      <xdr:col>2</xdr:col>
      <xdr:colOff>295275</xdr:colOff>
      <xdr:row>9</xdr:row>
      <xdr:rowOff>133350</xdr:rowOff>
    </xdr:to>
    <xdr:sp macro="" textlink="">
      <xdr:nvSpPr>
        <xdr:cNvPr id="9" name="8 CuadroTexto"/>
        <xdr:cNvSpPr txBox="1"/>
      </xdr:nvSpPr>
      <xdr:spPr>
        <a:xfrm>
          <a:off x="0" y="1266825"/>
          <a:ext cx="1819275" cy="7810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Es comença </a:t>
          </a:r>
          <a:r>
            <a:rPr lang="ca-ES" sz="1050" baseline="0"/>
            <a:t> quan el sistema s'ha estabilitzat (a partir del valor de la temperatura inicial de l'aigua apuntat)</a:t>
          </a:r>
          <a:endParaRPr lang="ca-ES" sz="1050"/>
        </a:p>
      </xdr:txBody>
    </xdr:sp>
    <xdr:clientData/>
  </xdr:twoCellAnchor>
  <xdr:twoCellAnchor>
    <xdr:from>
      <xdr:col>0</xdr:col>
      <xdr:colOff>9525</xdr:colOff>
      <xdr:row>3</xdr:row>
      <xdr:rowOff>19050</xdr:rowOff>
    </xdr:from>
    <xdr:to>
      <xdr:col>2</xdr:col>
      <xdr:colOff>257175</xdr:colOff>
      <xdr:row>5</xdr:row>
      <xdr:rowOff>66675</xdr:rowOff>
    </xdr:to>
    <xdr:sp macro="" textlink="">
      <xdr:nvSpPr>
        <xdr:cNvPr id="12" name="11 CuadroTexto"/>
        <xdr:cNvSpPr txBox="1"/>
      </xdr:nvSpPr>
      <xdr:spPr>
        <a:xfrm>
          <a:off x="9525" y="685800"/>
          <a:ext cx="1771650" cy="5048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Els valors de</a:t>
          </a:r>
          <a:r>
            <a:rPr lang="ca-ES" sz="1050" baseline="0"/>
            <a:t> fons groc no s'han de tocar!</a:t>
          </a:r>
          <a:endParaRPr lang="ca-ES" sz="1050"/>
        </a:p>
      </xdr:txBody>
    </xdr:sp>
    <xdr:clientData/>
  </xdr:twoCellAnchor>
  <xdr:twoCellAnchor>
    <xdr:from>
      <xdr:col>9</xdr:col>
      <xdr:colOff>314325</xdr:colOff>
      <xdr:row>8</xdr:row>
      <xdr:rowOff>38100</xdr:rowOff>
    </xdr:from>
    <xdr:to>
      <xdr:col>12</xdr:col>
      <xdr:colOff>485775</xdr:colOff>
      <xdr:row>13</xdr:row>
      <xdr:rowOff>104776</xdr:rowOff>
    </xdr:to>
    <xdr:sp macro="" textlink="">
      <xdr:nvSpPr>
        <xdr:cNvPr id="13" name="12 CuadroTexto"/>
        <xdr:cNvSpPr txBox="1"/>
      </xdr:nvSpPr>
      <xdr:spPr>
        <a:xfrm>
          <a:off x="7172325" y="1752600"/>
          <a:ext cx="2609850" cy="107632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Q</a:t>
          </a:r>
          <a:r>
            <a:rPr lang="ca-ES" sz="1100" baseline="-25000"/>
            <a:t>G </a:t>
          </a:r>
          <a:r>
            <a:rPr lang="ca-ES" sz="1100" baseline="0"/>
            <a:t> és el cabal d'aire que es mesura amb el rotàmetre d'aire FI2.</a:t>
          </a:r>
        </a:p>
        <a:p>
          <a:r>
            <a:rPr lang="ca-ES" sz="1100" baseline="0"/>
            <a:t>Q</a:t>
          </a:r>
          <a:r>
            <a:rPr lang="ca-ES" sz="1100" baseline="-25000"/>
            <a:t>L </a:t>
          </a:r>
          <a:r>
            <a:rPr lang="ca-ES" sz="1100" baseline="0"/>
            <a:t>és el cabal d'aigua de recirculació que es mesura amb el rotàmetre aigua de recirculació FI3.</a:t>
          </a:r>
          <a:endParaRPr lang="ca-ES" sz="1100" baseline="-25000"/>
        </a:p>
      </xdr:txBody>
    </xdr:sp>
    <xdr:clientData/>
  </xdr:twoCellAnchor>
  <xdr:twoCellAnchor>
    <xdr:from>
      <xdr:col>8</xdr:col>
      <xdr:colOff>104775</xdr:colOff>
      <xdr:row>4</xdr:row>
      <xdr:rowOff>104775</xdr:rowOff>
    </xdr:from>
    <xdr:to>
      <xdr:col>9</xdr:col>
      <xdr:colOff>447675</xdr:colOff>
      <xdr:row>8</xdr:row>
      <xdr:rowOff>28575</xdr:rowOff>
    </xdr:to>
    <xdr:cxnSp macro="">
      <xdr:nvCxnSpPr>
        <xdr:cNvPr id="15" name="14 Conector recto de flecha"/>
        <xdr:cNvCxnSpPr/>
      </xdr:nvCxnSpPr>
      <xdr:spPr>
        <a:xfrm flipH="1" flipV="1">
          <a:off x="6200775" y="1000125"/>
          <a:ext cx="1104900" cy="7429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137432</xdr:colOff>
      <xdr:row>11</xdr:row>
      <xdr:rowOff>114299</xdr:rowOff>
    </xdr:from>
    <xdr:to>
      <xdr:col>7</xdr:col>
      <xdr:colOff>1400175</xdr:colOff>
      <xdr:row>11</xdr:row>
      <xdr:rowOff>547760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 contrast="-30000"/>
        </a:blip>
        <a:srcRect/>
        <a:stretch>
          <a:fillRect/>
        </a:stretch>
      </xdr:blipFill>
      <xdr:spPr bwMode="auto">
        <a:xfrm>
          <a:off x="5471432" y="2457449"/>
          <a:ext cx="1262743" cy="43346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552450</xdr:colOff>
      <xdr:row>16</xdr:row>
      <xdr:rowOff>76200</xdr:rowOff>
    </xdr:from>
    <xdr:to>
      <xdr:col>15</xdr:col>
      <xdr:colOff>428625</xdr:colOff>
      <xdr:row>21</xdr:row>
      <xdr:rowOff>180975</xdr:rowOff>
    </xdr:to>
    <xdr:sp macro="" textlink="">
      <xdr:nvSpPr>
        <xdr:cNvPr id="16" name="15 CuadroTexto"/>
        <xdr:cNvSpPr txBox="1"/>
      </xdr:nvSpPr>
      <xdr:spPr>
        <a:xfrm>
          <a:off x="9763125" y="3810000"/>
          <a:ext cx="3076575" cy="10572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El valor de K</a:t>
          </a:r>
          <a:r>
            <a:rPr lang="ca-ES" sz="1100" baseline="-25000"/>
            <a:t>L</a:t>
          </a:r>
          <a:r>
            <a:rPr lang="ca-ES" sz="1100"/>
            <a:t>a correspon al pendent del gràfic:</a:t>
          </a:r>
        </a:p>
        <a:p>
          <a:endParaRPr lang="ca-ES" sz="1100"/>
        </a:p>
        <a:p>
          <a:endParaRPr lang="ca-ES" sz="1100"/>
        </a:p>
        <a:p>
          <a:r>
            <a:rPr lang="ca-ES" sz="1100">
              <a:solidFill>
                <a:schemeClr val="dk1"/>
              </a:solidFill>
              <a:latin typeface="+mn-lt"/>
              <a:ea typeface="+mn-ea"/>
              <a:cs typeface="+mn-cs"/>
            </a:rPr>
            <a:t>K</a:t>
          </a:r>
          <a:r>
            <a:rPr lang="ca-E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L</a:t>
          </a:r>
          <a:r>
            <a:rPr lang="ca-ES" sz="1100">
              <a:solidFill>
                <a:schemeClr val="dk1"/>
              </a:solidFill>
              <a:latin typeface="+mn-lt"/>
              <a:ea typeface="+mn-ea"/>
              <a:cs typeface="+mn-cs"/>
            </a:rPr>
            <a:t>a = 0,0029 (s</a:t>
          </a:r>
          <a:r>
            <a:rPr lang="ca-ES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-1</a:t>
          </a:r>
          <a:r>
            <a:rPr lang="ca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ca-ES" sz="1100" baseline="30000"/>
        </a:p>
        <a:p>
          <a:endParaRPr lang="ca-ES" sz="1100"/>
        </a:p>
      </xdr:txBody>
    </xdr:sp>
    <xdr:clientData/>
  </xdr:twoCellAnchor>
  <xdr:twoCellAnchor>
    <xdr:from>
      <xdr:col>11</xdr:col>
      <xdr:colOff>171450</xdr:colOff>
      <xdr:row>21</xdr:row>
      <xdr:rowOff>180975</xdr:rowOff>
    </xdr:from>
    <xdr:to>
      <xdr:col>13</xdr:col>
      <xdr:colOff>414338</xdr:colOff>
      <xdr:row>28</xdr:row>
      <xdr:rowOff>38100</xdr:rowOff>
    </xdr:to>
    <xdr:cxnSp macro="">
      <xdr:nvCxnSpPr>
        <xdr:cNvPr id="18" name="17 Conector recto de flecha"/>
        <xdr:cNvCxnSpPr>
          <a:stCxn id="16" idx="2"/>
        </xdr:cNvCxnSpPr>
      </xdr:nvCxnSpPr>
      <xdr:spPr>
        <a:xfrm flipH="1">
          <a:off x="9382125" y="4867275"/>
          <a:ext cx="1919288" cy="11906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15</xdr:row>
      <xdr:rowOff>0</xdr:rowOff>
    </xdr:from>
    <xdr:to>
      <xdr:col>11</xdr:col>
      <xdr:colOff>257175</xdr:colOff>
      <xdr:row>18</xdr:row>
      <xdr:rowOff>95250</xdr:rowOff>
    </xdr:to>
    <xdr:sp macro="" textlink="">
      <xdr:nvSpPr>
        <xdr:cNvPr id="19" name="18 CuadroTexto"/>
        <xdr:cNvSpPr txBox="1"/>
      </xdr:nvSpPr>
      <xdr:spPr>
        <a:xfrm>
          <a:off x="7105650" y="3543300"/>
          <a:ext cx="2362200" cy="6667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Es</a:t>
          </a:r>
          <a:r>
            <a:rPr lang="ca-ES" sz="1100" baseline="0"/>
            <a:t> considera com a temps inicial (t=0) el t=410 s (el primer valor de temps  quan el sistema s'ha estabilitzat)</a:t>
          </a:r>
          <a:endParaRPr lang="ca-ES" sz="1100"/>
        </a:p>
      </xdr:txBody>
    </xdr:sp>
    <xdr:clientData/>
  </xdr:twoCellAnchor>
  <xdr:twoCellAnchor>
    <xdr:from>
      <xdr:col>6</xdr:col>
      <xdr:colOff>504825</xdr:colOff>
      <xdr:row>12</xdr:row>
      <xdr:rowOff>104775</xdr:rowOff>
    </xdr:from>
    <xdr:to>
      <xdr:col>8</xdr:col>
      <xdr:colOff>180975</xdr:colOff>
      <xdr:row>16</xdr:row>
      <xdr:rowOff>142875</xdr:rowOff>
    </xdr:to>
    <xdr:cxnSp macro="">
      <xdr:nvCxnSpPr>
        <xdr:cNvPr id="21" name="20 Conector recto de flecha"/>
        <xdr:cNvCxnSpPr>
          <a:stCxn id="19" idx="1"/>
        </xdr:cNvCxnSpPr>
      </xdr:nvCxnSpPr>
      <xdr:spPr>
        <a:xfrm flipH="1" flipV="1">
          <a:off x="5076825" y="3076575"/>
          <a:ext cx="2028825" cy="800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0.01458</cdr:x>
      <cdr:y>0.09375</cdr:y>
    </cdr:from>
    <cdr:to>
      <cdr:x>0.09167</cdr:x>
      <cdr:y>0.80556</cdr:y>
    </cdr:to>
    <cdr:sp macro="" textlink="">
      <cdr:nvSpPr>
        <cdr:cNvPr id="4" name="3 CuadroTexto"/>
        <cdr:cNvSpPr txBox="1"/>
      </cdr:nvSpPr>
      <cdr:spPr>
        <a:xfrm xmlns:a="http://schemas.openxmlformats.org/drawingml/2006/main" rot="16200000">
          <a:off x="-733422" y="1057276"/>
          <a:ext cx="1952625" cy="352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/>
            <a:t>-</a:t>
          </a:r>
          <a:r>
            <a:rPr lang="ca-ES" sz="1200" b="1"/>
            <a:t>ln((CL*-CLin)/(CL*-CLout))</a:t>
          </a:r>
        </a:p>
      </cdr:txBody>
    </cdr:sp>
  </cdr:relSizeAnchor>
  <cdr:relSizeAnchor xmlns:cdr="http://schemas.openxmlformats.org/drawingml/2006/chartDrawing">
    <cdr:from>
      <cdr:x>0.60466</cdr:x>
      <cdr:y>0.02165</cdr:y>
    </cdr:from>
    <cdr:to>
      <cdr:x>0.78354</cdr:x>
      <cdr:y>0.13704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219490" y="73631"/>
          <a:ext cx="952442" cy="39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400" b="1"/>
            <a:t>KLa </a:t>
          </a:r>
        </a:p>
      </cdr:txBody>
    </cdr:sp>
  </cdr:relSizeAnchor>
  <cdr:relSizeAnchor xmlns:cdr="http://schemas.openxmlformats.org/drawingml/2006/chartDrawing">
    <cdr:from>
      <cdr:x>0.42934</cdr:x>
      <cdr:y>0.86275</cdr:y>
    </cdr:from>
    <cdr:to>
      <cdr:x>0.60223</cdr:x>
      <cdr:y>0.9506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286000" y="2933700"/>
          <a:ext cx="920576" cy="29873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%20o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es"/>
      <sheetName val="Gráfico1"/>
      <sheetName val="KLa"/>
      <sheetName val="Gráfico5"/>
    </sheetNames>
    <sheetDataSet>
      <sheetData sheetId="0">
        <row r="2">
          <cell r="A2">
            <v>125</v>
          </cell>
          <cell r="C2">
            <v>25.5</v>
          </cell>
        </row>
      </sheetData>
      <sheetData sheetId="1" refreshError="1"/>
      <sheetData sheetId="2">
        <row r="13">
          <cell r="G13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3"/>
  <sheetViews>
    <sheetView tabSelected="1" workbookViewId="0">
      <selection activeCell="M29" sqref="M29"/>
    </sheetView>
  </sheetViews>
  <sheetFormatPr baseColWidth="10" defaultRowHeight="15"/>
  <cols>
    <col min="1" max="1" width="5.7109375" customWidth="1"/>
    <col min="2" max="2" width="22.28515625" customWidth="1"/>
    <col min="4" max="4" width="23" customWidth="1"/>
    <col min="6" max="6" width="5.140625" customWidth="1"/>
    <col min="7" max="7" width="5.28515625" customWidth="1"/>
    <col min="8" max="8" width="4.85546875" customWidth="1"/>
    <col min="9" max="9" width="5.42578125" customWidth="1"/>
    <col min="10" max="10" width="4.7109375" customWidth="1"/>
  </cols>
  <sheetData>
    <row r="1" spans="1:11">
      <c r="A1" s="24" t="s">
        <v>36</v>
      </c>
      <c r="B1" s="24" t="s">
        <v>37</v>
      </c>
      <c r="C1" s="24" t="s">
        <v>38</v>
      </c>
      <c r="D1" s="24" t="s">
        <v>40</v>
      </c>
      <c r="E1" s="24" t="s">
        <v>39</v>
      </c>
      <c r="F1" s="24" t="s">
        <v>0</v>
      </c>
      <c r="G1" s="24" t="s">
        <v>1</v>
      </c>
      <c r="H1" s="24" t="s">
        <v>2</v>
      </c>
      <c r="I1" s="24" t="s">
        <v>3</v>
      </c>
      <c r="J1" s="24" t="s">
        <v>4</v>
      </c>
      <c r="K1" t="s">
        <v>5</v>
      </c>
    </row>
    <row r="2" spans="1:11">
      <c r="A2" s="22">
        <v>5</v>
      </c>
      <c r="B2" s="22">
        <v>4.9800000000000004</v>
      </c>
      <c r="C2" s="22">
        <v>20.3</v>
      </c>
      <c r="D2" s="22">
        <v>8.74</v>
      </c>
      <c r="E2" s="22">
        <v>21.1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t="s">
        <v>5</v>
      </c>
    </row>
    <row r="3" spans="1:11">
      <c r="A3" s="22">
        <v>10</v>
      </c>
      <c r="B3" s="22">
        <v>4.9800000000000004</v>
      </c>
      <c r="C3" s="22">
        <v>20.3</v>
      </c>
      <c r="D3" s="22">
        <v>8.74</v>
      </c>
      <c r="E3" s="22">
        <v>21.1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t="s">
        <v>5</v>
      </c>
    </row>
    <row r="4" spans="1:11">
      <c r="A4" s="22">
        <v>15</v>
      </c>
      <c r="B4" s="22">
        <v>4.9800000000000004</v>
      </c>
      <c r="C4" s="22">
        <v>20.3</v>
      </c>
      <c r="D4" s="22">
        <v>8.74</v>
      </c>
      <c r="E4" s="22">
        <v>21.1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t="s">
        <v>5</v>
      </c>
    </row>
    <row r="5" spans="1:11">
      <c r="A5" s="22">
        <v>20</v>
      </c>
      <c r="B5" s="22">
        <v>4.9800000000000004</v>
      </c>
      <c r="C5" s="22">
        <v>20.3</v>
      </c>
      <c r="D5" s="22">
        <v>8.74</v>
      </c>
      <c r="E5" s="22">
        <v>21.1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t="s">
        <v>5</v>
      </c>
    </row>
    <row r="6" spans="1:11">
      <c r="A6" s="22">
        <v>25</v>
      </c>
      <c r="B6" s="22">
        <v>4.99</v>
      </c>
      <c r="C6" s="22">
        <v>20.3</v>
      </c>
      <c r="D6" s="22">
        <v>8.74</v>
      </c>
      <c r="E6" s="22">
        <v>21.1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t="s">
        <v>5</v>
      </c>
    </row>
    <row r="7" spans="1:11">
      <c r="A7" s="22">
        <v>30</v>
      </c>
      <c r="B7" s="22">
        <v>4.99</v>
      </c>
      <c r="C7" s="22">
        <v>20.3</v>
      </c>
      <c r="D7" s="22">
        <v>8.74</v>
      </c>
      <c r="E7" s="22">
        <v>21.1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t="s">
        <v>5</v>
      </c>
    </row>
    <row r="8" spans="1:11">
      <c r="A8" s="22">
        <v>35</v>
      </c>
      <c r="B8" s="22">
        <v>4.99</v>
      </c>
      <c r="C8" s="22">
        <v>20.3</v>
      </c>
      <c r="D8" s="22">
        <v>8.74</v>
      </c>
      <c r="E8" s="22">
        <v>21.1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t="s">
        <v>5</v>
      </c>
    </row>
    <row r="9" spans="1:11">
      <c r="A9" s="22">
        <v>40</v>
      </c>
      <c r="B9" s="22">
        <v>5.8</v>
      </c>
      <c r="C9" s="22">
        <v>20.9</v>
      </c>
      <c r="D9" s="22">
        <v>8.74</v>
      </c>
      <c r="E9" s="22">
        <v>21.1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t="s">
        <v>5</v>
      </c>
    </row>
    <row r="10" spans="1:11">
      <c r="A10" s="22">
        <v>45</v>
      </c>
      <c r="B10" s="22">
        <v>6.06</v>
      </c>
      <c r="C10" s="22">
        <v>20.399999999999999</v>
      </c>
      <c r="D10" s="22">
        <v>8.74</v>
      </c>
      <c r="E10" s="22">
        <v>21.1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t="s">
        <v>5</v>
      </c>
    </row>
    <row r="11" spans="1:11">
      <c r="A11" s="22">
        <v>50</v>
      </c>
      <c r="B11" s="22">
        <v>5.94</v>
      </c>
      <c r="C11" s="22">
        <v>20.3</v>
      </c>
      <c r="D11" s="22">
        <v>8.74</v>
      </c>
      <c r="E11" s="22">
        <v>21.1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t="s">
        <v>5</v>
      </c>
    </row>
    <row r="12" spans="1:11">
      <c r="A12" s="22">
        <v>55</v>
      </c>
      <c r="B12" s="22">
        <v>5.86</v>
      </c>
      <c r="C12" s="22">
        <v>20.3</v>
      </c>
      <c r="D12" s="22">
        <v>8.74</v>
      </c>
      <c r="E12" s="22">
        <v>21.1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t="s">
        <v>5</v>
      </c>
    </row>
    <row r="13" spans="1:11">
      <c r="A13" s="22">
        <v>60</v>
      </c>
      <c r="B13" s="22">
        <v>5.73</v>
      </c>
      <c r="C13" s="22">
        <v>20.3</v>
      </c>
      <c r="D13" s="22">
        <v>8.74</v>
      </c>
      <c r="E13" s="22">
        <v>21.1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t="s">
        <v>5</v>
      </c>
    </row>
    <row r="14" spans="1:11">
      <c r="A14" s="22">
        <v>65</v>
      </c>
      <c r="B14" s="22">
        <v>5.55</v>
      </c>
      <c r="C14" s="22">
        <v>20.3</v>
      </c>
      <c r="D14" s="22">
        <v>8.74</v>
      </c>
      <c r="E14" s="22">
        <v>21.1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t="s">
        <v>5</v>
      </c>
    </row>
    <row r="15" spans="1:11">
      <c r="A15" s="22">
        <v>70</v>
      </c>
      <c r="B15" s="22">
        <v>5.45</v>
      </c>
      <c r="C15" s="22">
        <v>20.3</v>
      </c>
      <c r="D15" s="22">
        <v>8.73</v>
      </c>
      <c r="E15" s="22">
        <v>21.1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t="s">
        <v>5</v>
      </c>
    </row>
    <row r="16" spans="1:11">
      <c r="A16" s="22">
        <v>75</v>
      </c>
      <c r="B16" s="22">
        <v>5.31</v>
      </c>
      <c r="C16" s="22">
        <v>20.399999999999999</v>
      </c>
      <c r="D16" s="22">
        <v>8.74</v>
      </c>
      <c r="E16" s="22">
        <v>21.1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t="s">
        <v>5</v>
      </c>
    </row>
    <row r="17" spans="1:11">
      <c r="A17" s="22">
        <v>80</v>
      </c>
      <c r="B17" s="22">
        <v>5.17</v>
      </c>
      <c r="C17" s="22">
        <v>20.399999999999999</v>
      </c>
      <c r="D17" s="22">
        <v>8.73</v>
      </c>
      <c r="E17" s="22">
        <v>21.1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t="s">
        <v>5</v>
      </c>
    </row>
    <row r="18" spans="1:11">
      <c r="A18" s="22">
        <v>85</v>
      </c>
      <c r="B18" s="22">
        <v>5</v>
      </c>
      <c r="C18" s="22">
        <v>20.399999999999999</v>
      </c>
      <c r="D18" s="22">
        <v>8.73</v>
      </c>
      <c r="E18" s="22">
        <v>21.1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t="s">
        <v>5</v>
      </c>
    </row>
    <row r="19" spans="1:11">
      <c r="A19" s="22">
        <v>90</v>
      </c>
      <c r="B19" s="22">
        <v>4.9000000000000004</v>
      </c>
      <c r="C19" s="22">
        <v>20.399999999999999</v>
      </c>
      <c r="D19" s="22">
        <v>8.73</v>
      </c>
      <c r="E19" s="22">
        <v>21.1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t="s">
        <v>5</v>
      </c>
    </row>
    <row r="20" spans="1:11">
      <c r="A20" s="22">
        <v>95</v>
      </c>
      <c r="B20" s="22">
        <v>4.7699999999999996</v>
      </c>
      <c r="C20" s="22">
        <v>20.399999999999999</v>
      </c>
      <c r="D20" s="22">
        <v>8.73</v>
      </c>
      <c r="E20" s="22">
        <v>21.1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t="s">
        <v>5</v>
      </c>
    </row>
    <row r="21" spans="1:11">
      <c r="A21" s="22">
        <v>100</v>
      </c>
      <c r="B21" s="22">
        <v>4.7</v>
      </c>
      <c r="C21" s="22">
        <v>20.399999999999999</v>
      </c>
      <c r="D21" s="22">
        <v>8.7200000000000006</v>
      </c>
      <c r="E21" s="22">
        <v>21.1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t="s">
        <v>5</v>
      </c>
    </row>
    <row r="22" spans="1:11">
      <c r="A22" s="22">
        <v>105</v>
      </c>
      <c r="B22" s="22">
        <v>4.59</v>
      </c>
      <c r="C22" s="22">
        <v>20.399999999999999</v>
      </c>
      <c r="D22" s="22">
        <v>8.7100000000000009</v>
      </c>
      <c r="E22" s="22">
        <v>21.1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t="s">
        <v>5</v>
      </c>
    </row>
    <row r="23" spans="1:11">
      <c r="A23" s="22">
        <v>110</v>
      </c>
      <c r="B23" s="22">
        <v>4.45</v>
      </c>
      <c r="C23" s="22">
        <v>20.399999999999999</v>
      </c>
      <c r="D23" s="22">
        <v>8.6999999999999993</v>
      </c>
      <c r="E23" s="22">
        <v>21.1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t="s">
        <v>5</v>
      </c>
    </row>
    <row r="24" spans="1:11">
      <c r="A24" s="22">
        <v>115</v>
      </c>
      <c r="B24" s="22">
        <v>4.3099999999999996</v>
      </c>
      <c r="C24" s="22">
        <v>20.399999999999999</v>
      </c>
      <c r="D24" s="22">
        <v>8.67</v>
      </c>
      <c r="E24" s="22">
        <v>21.1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t="s">
        <v>5</v>
      </c>
    </row>
    <row r="25" spans="1:11">
      <c r="A25" s="22">
        <v>120</v>
      </c>
      <c r="B25" s="22">
        <v>4.22</v>
      </c>
      <c r="C25" s="22">
        <v>20.399999999999999</v>
      </c>
      <c r="D25" s="22">
        <v>8.61</v>
      </c>
      <c r="E25" s="22">
        <v>21.1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t="s">
        <v>5</v>
      </c>
    </row>
    <row r="26" spans="1:11">
      <c r="A26" s="22">
        <v>125</v>
      </c>
      <c r="B26" s="22">
        <v>4.1399999999999997</v>
      </c>
      <c r="C26" s="22">
        <v>20.399999999999999</v>
      </c>
      <c r="D26" s="22">
        <v>8.5500000000000007</v>
      </c>
      <c r="E26" s="22">
        <v>21.1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t="s">
        <v>5</v>
      </c>
    </row>
    <row r="27" spans="1:11">
      <c r="A27" s="22">
        <v>130</v>
      </c>
      <c r="B27" s="22">
        <v>4</v>
      </c>
      <c r="C27" s="22">
        <v>20.399999999999999</v>
      </c>
      <c r="D27" s="22">
        <v>8.5</v>
      </c>
      <c r="E27" s="22">
        <v>21.1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t="s">
        <v>5</v>
      </c>
    </row>
    <row r="28" spans="1:11">
      <c r="A28" s="22">
        <v>135</v>
      </c>
      <c r="B28" s="22">
        <v>3.88</v>
      </c>
      <c r="C28" s="22">
        <v>20.399999999999999</v>
      </c>
      <c r="D28" s="22">
        <v>8.41</v>
      </c>
      <c r="E28" s="22">
        <v>21.1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t="s">
        <v>5</v>
      </c>
    </row>
    <row r="29" spans="1:11">
      <c r="A29" s="22">
        <v>140</v>
      </c>
      <c r="B29" s="22">
        <v>3.77</v>
      </c>
      <c r="C29" s="22">
        <v>20.399999999999999</v>
      </c>
      <c r="D29" s="22">
        <v>8.35</v>
      </c>
      <c r="E29" s="22">
        <v>21.1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t="s">
        <v>5</v>
      </c>
    </row>
    <row r="30" spans="1:11">
      <c r="A30" s="22">
        <v>145</v>
      </c>
      <c r="B30" s="22">
        <v>3.66</v>
      </c>
      <c r="C30" s="22">
        <v>20.399999999999999</v>
      </c>
      <c r="D30" s="22">
        <v>8.27</v>
      </c>
      <c r="E30" s="22">
        <v>21.1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t="s">
        <v>5</v>
      </c>
    </row>
    <row r="31" spans="1:11">
      <c r="A31" s="22">
        <v>150</v>
      </c>
      <c r="B31" s="22">
        <v>3.57</v>
      </c>
      <c r="C31" s="22">
        <v>20.399999999999999</v>
      </c>
      <c r="D31" s="22">
        <v>8.23</v>
      </c>
      <c r="E31" s="22">
        <v>21.1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t="s">
        <v>5</v>
      </c>
    </row>
    <row r="32" spans="1:11">
      <c r="A32" s="22">
        <v>155</v>
      </c>
      <c r="B32" s="22">
        <v>3.45</v>
      </c>
      <c r="C32" s="22">
        <v>20.399999999999999</v>
      </c>
      <c r="D32" s="22">
        <v>8.18</v>
      </c>
      <c r="E32" s="22">
        <v>21.1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t="s">
        <v>5</v>
      </c>
    </row>
    <row r="33" spans="1:11">
      <c r="A33" s="22">
        <v>160</v>
      </c>
      <c r="B33" s="22">
        <v>3.39</v>
      </c>
      <c r="C33" s="22">
        <v>20.399999999999999</v>
      </c>
      <c r="D33" s="22">
        <v>8.0399999999999991</v>
      </c>
      <c r="E33" s="22">
        <v>21.1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t="s">
        <v>5</v>
      </c>
    </row>
    <row r="34" spans="1:11">
      <c r="A34" s="22">
        <v>165</v>
      </c>
      <c r="B34" s="22">
        <v>3.29</v>
      </c>
      <c r="C34" s="22">
        <v>20.399999999999999</v>
      </c>
      <c r="D34" s="22">
        <v>7.83</v>
      </c>
      <c r="E34" s="22">
        <v>21.1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t="s">
        <v>5</v>
      </c>
    </row>
    <row r="35" spans="1:11">
      <c r="A35" s="22">
        <v>170</v>
      </c>
      <c r="B35" s="22">
        <v>3.22</v>
      </c>
      <c r="C35" s="22">
        <v>20.399999999999999</v>
      </c>
      <c r="D35" s="22">
        <v>7.11</v>
      </c>
      <c r="E35" s="22">
        <v>21.1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t="s">
        <v>5</v>
      </c>
    </row>
    <row r="36" spans="1:11">
      <c r="A36" s="22">
        <v>175</v>
      </c>
      <c r="B36" s="22">
        <v>3.11</v>
      </c>
      <c r="C36" s="22">
        <v>20.399999999999999</v>
      </c>
      <c r="D36" s="22">
        <v>6.72</v>
      </c>
      <c r="E36" s="22">
        <v>21.1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t="s">
        <v>5</v>
      </c>
    </row>
    <row r="37" spans="1:11">
      <c r="A37" s="22">
        <v>180</v>
      </c>
      <c r="B37" s="22">
        <v>3.02</v>
      </c>
      <c r="C37" s="22">
        <v>20.399999999999999</v>
      </c>
      <c r="D37" s="22">
        <v>6.39</v>
      </c>
      <c r="E37" s="22">
        <v>21.1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t="s">
        <v>5</v>
      </c>
    </row>
    <row r="38" spans="1:11">
      <c r="A38" s="22">
        <v>185</v>
      </c>
      <c r="B38" s="22">
        <v>2.92</v>
      </c>
      <c r="C38" s="22">
        <v>20.399999999999999</v>
      </c>
      <c r="D38" s="22">
        <v>6.04</v>
      </c>
      <c r="E38" s="22">
        <v>21.1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t="s">
        <v>5</v>
      </c>
    </row>
    <row r="39" spans="1:11">
      <c r="A39" s="22">
        <v>190</v>
      </c>
      <c r="B39" s="22">
        <v>2.86</v>
      </c>
      <c r="C39" s="22">
        <v>20.399999999999999</v>
      </c>
      <c r="D39" s="22">
        <v>5.94</v>
      </c>
      <c r="E39" s="22">
        <v>21.1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t="s">
        <v>5</v>
      </c>
    </row>
    <row r="40" spans="1:11">
      <c r="A40" s="22">
        <v>195</v>
      </c>
      <c r="B40" s="22">
        <v>2.82</v>
      </c>
      <c r="C40" s="22">
        <v>20.399999999999999</v>
      </c>
      <c r="D40" s="22">
        <v>5.66</v>
      </c>
      <c r="E40" s="22">
        <v>21.1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t="s">
        <v>5</v>
      </c>
    </row>
    <row r="41" spans="1:11">
      <c r="A41" s="22">
        <v>200</v>
      </c>
      <c r="B41" s="22">
        <v>2.72</v>
      </c>
      <c r="C41" s="22">
        <v>20.399999999999999</v>
      </c>
      <c r="D41" s="22">
        <v>5.53</v>
      </c>
      <c r="E41" s="22">
        <v>21.1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t="s">
        <v>5</v>
      </c>
    </row>
    <row r="42" spans="1:11">
      <c r="A42" s="22">
        <v>205</v>
      </c>
      <c r="B42" s="22">
        <v>2.65</v>
      </c>
      <c r="C42" s="22">
        <v>20.399999999999999</v>
      </c>
      <c r="D42" s="22">
        <v>5.3</v>
      </c>
      <c r="E42" s="22">
        <v>21.1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t="s">
        <v>5</v>
      </c>
    </row>
    <row r="43" spans="1:11">
      <c r="A43" s="22">
        <v>210</v>
      </c>
      <c r="B43" s="22">
        <v>2.57</v>
      </c>
      <c r="C43" s="22">
        <v>20.399999999999999</v>
      </c>
      <c r="D43" s="22">
        <v>5.1100000000000003</v>
      </c>
      <c r="E43" s="22">
        <v>21.1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t="s">
        <v>5</v>
      </c>
    </row>
    <row r="44" spans="1:11">
      <c r="A44" s="22">
        <v>215</v>
      </c>
      <c r="B44" s="22">
        <v>2.4700000000000002</v>
      </c>
      <c r="C44" s="22">
        <v>20.399999999999999</v>
      </c>
      <c r="D44" s="22">
        <v>5.17</v>
      </c>
      <c r="E44" s="22">
        <v>21.1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t="s">
        <v>5</v>
      </c>
    </row>
    <row r="45" spans="1:11">
      <c r="A45" s="22">
        <v>220</v>
      </c>
      <c r="B45" s="22">
        <v>2.35</v>
      </c>
      <c r="C45" s="22">
        <v>20.399999999999999</v>
      </c>
      <c r="D45" s="22">
        <v>5.15</v>
      </c>
      <c r="E45" s="22">
        <v>21.1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t="s">
        <v>5</v>
      </c>
    </row>
    <row r="46" spans="1:11">
      <c r="A46" s="22">
        <v>225</v>
      </c>
      <c r="B46" s="22">
        <v>2.27</v>
      </c>
      <c r="C46" s="22">
        <v>20.399999999999999</v>
      </c>
      <c r="D46" s="22">
        <v>5.15</v>
      </c>
      <c r="E46" s="22">
        <v>21.1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t="s">
        <v>5</v>
      </c>
    </row>
    <row r="47" spans="1:11">
      <c r="A47" s="22">
        <v>230</v>
      </c>
      <c r="B47" s="22">
        <v>2.1800000000000002</v>
      </c>
      <c r="C47" s="22">
        <v>20.399999999999999</v>
      </c>
      <c r="D47" s="22">
        <v>5.17</v>
      </c>
      <c r="E47" s="22">
        <v>21.1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t="s">
        <v>5</v>
      </c>
    </row>
    <row r="48" spans="1:11">
      <c r="A48" s="22">
        <v>235</v>
      </c>
      <c r="B48" s="22">
        <v>2.08</v>
      </c>
      <c r="C48" s="22">
        <v>20.399999999999999</v>
      </c>
      <c r="D48" s="22">
        <v>5.18</v>
      </c>
      <c r="E48" s="22">
        <v>21.1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t="s">
        <v>5</v>
      </c>
    </row>
    <row r="49" spans="1:11">
      <c r="A49" s="22">
        <v>240</v>
      </c>
      <c r="B49" s="22">
        <v>2.0499999999999998</v>
      </c>
      <c r="C49" s="22">
        <v>20.399999999999999</v>
      </c>
      <c r="D49" s="22">
        <v>5.2</v>
      </c>
      <c r="E49" s="22">
        <v>21.1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t="s">
        <v>5</v>
      </c>
    </row>
    <row r="50" spans="1:11">
      <c r="A50" s="22">
        <v>245</v>
      </c>
      <c r="B50" s="22">
        <v>2</v>
      </c>
      <c r="C50" s="22">
        <v>20.399999999999999</v>
      </c>
      <c r="D50" s="22">
        <v>5.2</v>
      </c>
      <c r="E50" s="22">
        <v>21.1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t="s">
        <v>5</v>
      </c>
    </row>
    <row r="51" spans="1:11">
      <c r="A51" s="22">
        <v>250</v>
      </c>
      <c r="B51" s="22">
        <v>1.94</v>
      </c>
      <c r="C51" s="22">
        <v>20.399999999999999</v>
      </c>
      <c r="D51" s="22">
        <v>5.21</v>
      </c>
      <c r="E51" s="22">
        <v>21.1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t="s">
        <v>5</v>
      </c>
    </row>
    <row r="52" spans="1:11">
      <c r="A52" s="22">
        <v>255</v>
      </c>
      <c r="B52" s="22">
        <v>1.9</v>
      </c>
      <c r="C52" s="22">
        <v>20.399999999999999</v>
      </c>
      <c r="D52" s="22">
        <v>5.2</v>
      </c>
      <c r="E52" s="22">
        <v>21.1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t="s">
        <v>5</v>
      </c>
    </row>
    <row r="53" spans="1:11">
      <c r="A53" s="22">
        <v>260</v>
      </c>
      <c r="B53" s="22">
        <v>1.87</v>
      </c>
      <c r="C53" s="22">
        <v>20.399999999999999</v>
      </c>
      <c r="D53" s="22">
        <v>5.23</v>
      </c>
      <c r="E53" s="22">
        <v>21.1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t="s">
        <v>5</v>
      </c>
    </row>
    <row r="54" spans="1:11">
      <c r="A54" s="22">
        <v>265</v>
      </c>
      <c r="B54" s="22">
        <v>1.85</v>
      </c>
      <c r="C54" s="22">
        <v>20.399999999999999</v>
      </c>
      <c r="D54" s="22">
        <v>5.23</v>
      </c>
      <c r="E54" s="22">
        <v>21.1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t="s">
        <v>5</v>
      </c>
    </row>
    <row r="55" spans="1:11">
      <c r="A55" s="22">
        <v>270</v>
      </c>
      <c r="B55" s="22">
        <v>1.82</v>
      </c>
      <c r="C55" s="22">
        <v>20.399999999999999</v>
      </c>
      <c r="D55" s="22">
        <v>5.24</v>
      </c>
      <c r="E55" s="22">
        <v>21.1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t="s">
        <v>5</v>
      </c>
    </row>
    <row r="56" spans="1:11">
      <c r="A56" s="22">
        <v>275</v>
      </c>
      <c r="B56" s="22">
        <v>1.79</v>
      </c>
      <c r="C56" s="22">
        <v>20.399999999999999</v>
      </c>
      <c r="D56" s="22">
        <v>4.8499999999999996</v>
      </c>
      <c r="E56" s="22">
        <v>21.1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t="s">
        <v>5</v>
      </c>
    </row>
    <row r="57" spans="1:11">
      <c r="A57" s="22">
        <v>280</v>
      </c>
      <c r="B57" s="22">
        <v>1.77</v>
      </c>
      <c r="C57" s="22">
        <v>20.399999999999999</v>
      </c>
      <c r="D57" s="22">
        <v>4.68</v>
      </c>
      <c r="E57" s="22">
        <v>21.1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t="s">
        <v>5</v>
      </c>
    </row>
    <row r="58" spans="1:11">
      <c r="A58" s="22">
        <v>285</v>
      </c>
      <c r="B58" s="22">
        <v>1.75</v>
      </c>
      <c r="C58" s="22">
        <v>20.399999999999999</v>
      </c>
      <c r="D58" s="22">
        <v>4.72</v>
      </c>
      <c r="E58" s="22">
        <v>21.1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t="s">
        <v>5</v>
      </c>
    </row>
    <row r="59" spans="1:11">
      <c r="A59" s="22">
        <v>290</v>
      </c>
      <c r="B59" s="22">
        <v>1.73</v>
      </c>
      <c r="C59" s="22">
        <v>20.399999999999999</v>
      </c>
      <c r="D59" s="22">
        <v>4.6900000000000004</v>
      </c>
      <c r="E59" s="22">
        <v>21.1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t="s">
        <v>5</v>
      </c>
    </row>
    <row r="60" spans="1:11">
      <c r="A60" s="22">
        <v>295</v>
      </c>
      <c r="B60" s="22">
        <v>1.73</v>
      </c>
      <c r="C60" s="22">
        <v>20.399999999999999</v>
      </c>
      <c r="D60" s="22">
        <v>4.66</v>
      </c>
      <c r="E60" s="22">
        <v>21.1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t="s">
        <v>5</v>
      </c>
    </row>
    <row r="61" spans="1:11">
      <c r="A61" s="22">
        <v>300</v>
      </c>
      <c r="B61" s="22">
        <v>1.71</v>
      </c>
      <c r="C61" s="22">
        <v>20.399999999999999</v>
      </c>
      <c r="D61" s="22">
        <v>4.62</v>
      </c>
      <c r="E61" s="22">
        <v>21.1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t="s">
        <v>5</v>
      </c>
    </row>
    <row r="62" spans="1:11">
      <c r="A62" s="22">
        <v>305</v>
      </c>
      <c r="B62" s="22">
        <v>1.7</v>
      </c>
      <c r="C62" s="22">
        <v>20.399999999999999</v>
      </c>
      <c r="D62" s="22">
        <v>4.5999999999999996</v>
      </c>
      <c r="E62" s="22">
        <v>21.1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t="s">
        <v>5</v>
      </c>
    </row>
    <row r="63" spans="1:11">
      <c r="A63" s="22">
        <v>310</v>
      </c>
      <c r="B63" s="22">
        <v>1.69</v>
      </c>
      <c r="C63" s="22">
        <v>20.399999999999999</v>
      </c>
      <c r="D63" s="22">
        <v>4.59</v>
      </c>
      <c r="E63" s="22">
        <v>21.1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t="s">
        <v>5</v>
      </c>
    </row>
    <row r="64" spans="1:11">
      <c r="A64" s="22">
        <v>315</v>
      </c>
      <c r="B64" s="22">
        <v>1.68</v>
      </c>
      <c r="C64" s="22">
        <v>20.399999999999999</v>
      </c>
      <c r="D64" s="22">
        <v>4.5999999999999996</v>
      </c>
      <c r="E64" s="22">
        <v>21.1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t="s">
        <v>5</v>
      </c>
    </row>
    <row r="65" spans="1:11">
      <c r="A65" s="22">
        <v>320</v>
      </c>
      <c r="B65" s="22">
        <v>1.68</v>
      </c>
      <c r="C65" s="22">
        <v>20.399999999999999</v>
      </c>
      <c r="D65" s="22">
        <v>4.6100000000000003</v>
      </c>
      <c r="E65" s="22">
        <v>21.1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t="s">
        <v>5</v>
      </c>
    </row>
    <row r="66" spans="1:11">
      <c r="A66" s="22">
        <v>325</v>
      </c>
      <c r="B66" s="22">
        <v>1.67</v>
      </c>
      <c r="C66" s="22">
        <v>20.399999999999999</v>
      </c>
      <c r="D66" s="22">
        <v>4.62</v>
      </c>
      <c r="E66" s="22">
        <v>21.1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t="s">
        <v>5</v>
      </c>
    </row>
    <row r="67" spans="1:11">
      <c r="A67" s="22">
        <v>330</v>
      </c>
      <c r="B67" s="22">
        <v>1.66</v>
      </c>
      <c r="C67" s="22">
        <v>20.399999999999999</v>
      </c>
      <c r="D67" s="22">
        <v>4.63</v>
      </c>
      <c r="E67" s="22">
        <v>21.1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t="s">
        <v>5</v>
      </c>
    </row>
    <row r="68" spans="1:11">
      <c r="A68" s="22">
        <v>335</v>
      </c>
      <c r="B68" s="22">
        <v>1.66</v>
      </c>
      <c r="C68" s="22">
        <v>20.399999999999999</v>
      </c>
      <c r="D68" s="22">
        <v>4.6500000000000004</v>
      </c>
      <c r="E68" s="22">
        <v>21.1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t="s">
        <v>5</v>
      </c>
    </row>
    <row r="69" spans="1:11">
      <c r="A69" s="22">
        <v>340</v>
      </c>
      <c r="B69" s="22">
        <v>1.65</v>
      </c>
      <c r="C69" s="22">
        <v>20.399999999999999</v>
      </c>
      <c r="D69" s="22">
        <v>4.66</v>
      </c>
      <c r="E69" s="22">
        <v>21.1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t="s">
        <v>5</v>
      </c>
    </row>
    <row r="70" spans="1:11">
      <c r="A70" s="22">
        <v>345</v>
      </c>
      <c r="B70" s="22">
        <v>1.65</v>
      </c>
      <c r="C70" s="22">
        <v>20.399999999999999</v>
      </c>
      <c r="D70" s="22">
        <v>4.67</v>
      </c>
      <c r="E70" s="22">
        <v>21.1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t="s">
        <v>5</v>
      </c>
    </row>
    <row r="71" spans="1:11">
      <c r="A71" s="22">
        <v>350</v>
      </c>
      <c r="B71" s="22">
        <v>1.65</v>
      </c>
      <c r="C71" s="22">
        <v>20.399999999999999</v>
      </c>
      <c r="D71" s="22">
        <v>4.68</v>
      </c>
      <c r="E71" s="22">
        <v>21.1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t="s">
        <v>5</v>
      </c>
    </row>
    <row r="72" spans="1:11">
      <c r="A72" s="22">
        <v>355</v>
      </c>
      <c r="B72" s="22">
        <v>1.64</v>
      </c>
      <c r="C72" s="22">
        <v>20.399999999999999</v>
      </c>
      <c r="D72" s="22">
        <v>4.6900000000000004</v>
      </c>
      <c r="E72" s="22">
        <v>21.1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t="s">
        <v>5</v>
      </c>
    </row>
    <row r="73" spans="1:11">
      <c r="A73" s="22">
        <v>360</v>
      </c>
      <c r="B73" s="22">
        <v>1.64</v>
      </c>
      <c r="C73" s="22">
        <v>20.399999999999999</v>
      </c>
      <c r="D73" s="22">
        <v>4.7</v>
      </c>
      <c r="E73" s="22">
        <v>21.1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t="s">
        <v>5</v>
      </c>
    </row>
    <row r="74" spans="1:11">
      <c r="A74" s="22">
        <v>365</v>
      </c>
      <c r="B74" s="22">
        <v>1.64</v>
      </c>
      <c r="C74" s="22">
        <v>20.399999999999999</v>
      </c>
      <c r="D74" s="22">
        <v>4.71</v>
      </c>
      <c r="E74" s="22">
        <v>21.1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t="s">
        <v>5</v>
      </c>
    </row>
    <row r="75" spans="1:11">
      <c r="A75" s="22">
        <v>370</v>
      </c>
      <c r="B75" s="22">
        <v>1.64</v>
      </c>
      <c r="C75" s="22">
        <v>20.399999999999999</v>
      </c>
      <c r="D75" s="22">
        <v>4.72</v>
      </c>
      <c r="E75" s="22">
        <v>21.1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t="s">
        <v>5</v>
      </c>
    </row>
    <row r="76" spans="1:11">
      <c r="A76" s="22">
        <v>375</v>
      </c>
      <c r="B76" s="22">
        <v>1.64</v>
      </c>
      <c r="C76" s="22">
        <v>20.399999999999999</v>
      </c>
      <c r="D76" s="22">
        <v>4.72</v>
      </c>
      <c r="E76" s="22">
        <v>21.1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t="s">
        <v>5</v>
      </c>
    </row>
    <row r="77" spans="1:11">
      <c r="A77" s="22">
        <v>380</v>
      </c>
      <c r="B77" s="22">
        <v>1.63</v>
      </c>
      <c r="C77" s="22">
        <v>20.399999999999999</v>
      </c>
      <c r="D77" s="22">
        <v>4.7300000000000004</v>
      </c>
      <c r="E77" s="22">
        <v>21.1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t="s">
        <v>5</v>
      </c>
    </row>
    <row r="78" spans="1:11">
      <c r="A78" s="22">
        <v>385</v>
      </c>
      <c r="B78" s="22">
        <v>1.63</v>
      </c>
      <c r="C78" s="22">
        <v>20.399999999999999</v>
      </c>
      <c r="D78" s="22">
        <v>4.74</v>
      </c>
      <c r="E78" s="22">
        <v>21.1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t="s">
        <v>5</v>
      </c>
    </row>
    <row r="79" spans="1:11">
      <c r="A79" s="22">
        <v>390</v>
      </c>
      <c r="B79" s="22">
        <v>1.63</v>
      </c>
      <c r="C79" s="22">
        <v>20.399999999999999</v>
      </c>
      <c r="D79" s="22">
        <v>4.75</v>
      </c>
      <c r="E79" s="22">
        <v>21.1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t="s">
        <v>5</v>
      </c>
    </row>
    <row r="80" spans="1:11">
      <c r="A80" s="22">
        <v>395</v>
      </c>
      <c r="B80" s="22">
        <v>1.63</v>
      </c>
      <c r="C80" s="22">
        <v>20.399999999999999</v>
      </c>
      <c r="D80" s="22">
        <v>4.76</v>
      </c>
      <c r="E80" s="22">
        <v>21.1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t="s">
        <v>5</v>
      </c>
    </row>
    <row r="81" spans="1:11">
      <c r="A81" s="22">
        <v>400</v>
      </c>
      <c r="B81" s="22">
        <v>1.63</v>
      </c>
      <c r="C81" s="22">
        <v>20.399999999999999</v>
      </c>
      <c r="D81" s="22">
        <v>4.76</v>
      </c>
      <c r="E81" s="22">
        <v>21.1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t="s">
        <v>5</v>
      </c>
    </row>
    <row r="82" spans="1:11">
      <c r="A82" s="22">
        <v>405</v>
      </c>
      <c r="B82" s="22">
        <v>1.63</v>
      </c>
      <c r="C82" s="22">
        <v>20.399999999999999</v>
      </c>
      <c r="D82" s="22">
        <v>4.7699999999999996</v>
      </c>
      <c r="E82" s="22">
        <v>21.1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t="s">
        <v>5</v>
      </c>
    </row>
    <row r="83" spans="1:11">
      <c r="A83" s="22">
        <v>410</v>
      </c>
      <c r="B83" s="22">
        <v>1.64</v>
      </c>
      <c r="C83" s="22">
        <v>20.5</v>
      </c>
      <c r="D83" s="22">
        <v>4.78</v>
      </c>
      <c r="E83" s="22">
        <v>21.2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t="s">
        <v>5</v>
      </c>
    </row>
    <row r="84" spans="1:11">
      <c r="A84" s="22">
        <v>415</v>
      </c>
      <c r="B84" s="22">
        <v>1.64</v>
      </c>
      <c r="C84" s="22">
        <v>20.5</v>
      </c>
      <c r="D84" s="22">
        <v>4.78</v>
      </c>
      <c r="E84" s="22">
        <v>21.2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t="s">
        <v>5</v>
      </c>
    </row>
    <row r="85" spans="1:11">
      <c r="A85" s="22">
        <v>420</v>
      </c>
      <c r="B85" s="22">
        <v>1.64</v>
      </c>
      <c r="C85" s="22">
        <v>20.5</v>
      </c>
      <c r="D85" s="22">
        <v>4.79</v>
      </c>
      <c r="E85" s="22">
        <v>21.2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t="s">
        <v>5</v>
      </c>
    </row>
    <row r="86" spans="1:11">
      <c r="A86" s="22">
        <v>425</v>
      </c>
      <c r="B86" s="22">
        <v>1.64</v>
      </c>
      <c r="C86" s="22">
        <v>20.5</v>
      </c>
      <c r="D86" s="22">
        <v>4.8</v>
      </c>
      <c r="E86" s="22">
        <v>21.2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t="s">
        <v>5</v>
      </c>
    </row>
    <row r="87" spans="1:11">
      <c r="A87" s="22">
        <v>430</v>
      </c>
      <c r="B87" s="22">
        <v>1.64</v>
      </c>
      <c r="C87" s="22">
        <v>20.5</v>
      </c>
      <c r="D87" s="22">
        <v>4.8</v>
      </c>
      <c r="E87" s="22">
        <v>21.2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t="s">
        <v>5</v>
      </c>
    </row>
    <row r="88" spans="1:11">
      <c r="A88" s="22">
        <v>435</v>
      </c>
      <c r="B88" s="22">
        <v>1.64</v>
      </c>
      <c r="C88" s="22">
        <v>20.5</v>
      </c>
      <c r="D88" s="22">
        <v>4.8099999999999996</v>
      </c>
      <c r="E88" s="22">
        <v>21.2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t="s">
        <v>5</v>
      </c>
    </row>
    <row r="89" spans="1:11">
      <c r="A89" s="22">
        <v>440</v>
      </c>
      <c r="B89" s="22">
        <v>1.64</v>
      </c>
      <c r="C89" s="22">
        <v>20.5</v>
      </c>
      <c r="D89" s="22">
        <v>5.3</v>
      </c>
      <c r="E89" s="22">
        <v>21.2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t="s">
        <v>5</v>
      </c>
    </row>
    <row r="90" spans="1:11">
      <c r="A90" s="22">
        <v>445</v>
      </c>
      <c r="B90" s="22">
        <v>1.64</v>
      </c>
      <c r="C90" s="22">
        <v>20.5</v>
      </c>
      <c r="D90" s="22">
        <v>5.35</v>
      </c>
      <c r="E90" s="22">
        <v>21.2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t="s">
        <v>5</v>
      </c>
    </row>
    <row r="91" spans="1:11">
      <c r="A91" s="22">
        <v>450</v>
      </c>
      <c r="B91" s="22">
        <v>1.64</v>
      </c>
      <c r="C91" s="22">
        <v>20.5</v>
      </c>
      <c r="D91" s="22">
        <v>5.38</v>
      </c>
      <c r="E91" s="22">
        <v>21.2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t="s">
        <v>5</v>
      </c>
    </row>
    <row r="92" spans="1:11">
      <c r="A92" s="22">
        <v>455</v>
      </c>
      <c r="B92" s="22">
        <v>1.64</v>
      </c>
      <c r="C92" s="22">
        <v>20.5</v>
      </c>
      <c r="D92" s="22">
        <v>5.4</v>
      </c>
      <c r="E92" s="22">
        <v>21.2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t="s">
        <v>5</v>
      </c>
    </row>
    <row r="93" spans="1:11">
      <c r="A93" s="22">
        <v>460</v>
      </c>
      <c r="B93" s="22">
        <v>1.64</v>
      </c>
      <c r="C93" s="22">
        <v>20.5</v>
      </c>
      <c r="D93" s="22">
        <v>5.39</v>
      </c>
      <c r="E93" s="22">
        <v>21.2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t="s">
        <v>5</v>
      </c>
    </row>
    <row r="94" spans="1:11">
      <c r="A94" s="22">
        <v>465</v>
      </c>
      <c r="B94" s="22">
        <v>1.64</v>
      </c>
      <c r="C94" s="22">
        <v>20.5</v>
      </c>
      <c r="D94" s="22">
        <v>5.39</v>
      </c>
      <c r="E94" s="22">
        <v>21.2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t="s">
        <v>5</v>
      </c>
    </row>
    <row r="95" spans="1:11">
      <c r="A95" s="22">
        <v>470</v>
      </c>
      <c r="B95" s="22">
        <v>1.64</v>
      </c>
      <c r="C95" s="22">
        <v>20.5</v>
      </c>
      <c r="D95" s="22">
        <v>5.38</v>
      </c>
      <c r="E95" s="22">
        <v>21.2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t="s">
        <v>5</v>
      </c>
    </row>
    <row r="96" spans="1:11">
      <c r="A96" s="22">
        <v>475</v>
      </c>
      <c r="B96" s="22">
        <v>1.64</v>
      </c>
      <c r="C96" s="22">
        <v>20.5</v>
      </c>
      <c r="D96" s="22">
        <v>5.38</v>
      </c>
      <c r="E96" s="22">
        <v>21.2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t="s">
        <v>5</v>
      </c>
    </row>
    <row r="97" spans="1:11">
      <c r="A97" s="22">
        <v>480</v>
      </c>
      <c r="B97" s="22">
        <v>1.64</v>
      </c>
      <c r="C97" s="22">
        <v>20.5</v>
      </c>
      <c r="D97" s="22">
        <v>5.38</v>
      </c>
      <c r="E97" s="22">
        <v>21.2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t="s">
        <v>5</v>
      </c>
    </row>
    <row r="98" spans="1:11">
      <c r="A98" s="22">
        <v>485</v>
      </c>
      <c r="B98" s="22">
        <v>2.16</v>
      </c>
      <c r="C98" s="22">
        <v>20.7</v>
      </c>
      <c r="D98" s="22">
        <v>7.18</v>
      </c>
      <c r="E98" s="22">
        <v>21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t="s">
        <v>5</v>
      </c>
    </row>
    <row r="99" spans="1:11">
      <c r="A99" s="22">
        <v>490</v>
      </c>
      <c r="B99" s="22">
        <v>2.3199999999999998</v>
      </c>
      <c r="C99" s="22">
        <v>20.7</v>
      </c>
      <c r="D99" s="22">
        <v>7.36</v>
      </c>
      <c r="E99" s="22">
        <v>20.9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t="s">
        <v>5</v>
      </c>
    </row>
    <row r="100" spans="1:11">
      <c r="A100" s="22">
        <v>495</v>
      </c>
      <c r="B100" s="22">
        <v>2.36</v>
      </c>
      <c r="C100" s="22">
        <v>20.6</v>
      </c>
      <c r="D100" s="22">
        <v>7.44</v>
      </c>
      <c r="E100" s="22">
        <v>20.7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t="s">
        <v>5</v>
      </c>
    </row>
    <row r="101" spans="1:11">
      <c r="A101" s="22">
        <v>500</v>
      </c>
      <c r="B101" s="22">
        <v>2.37</v>
      </c>
      <c r="C101" s="22">
        <v>20.5</v>
      </c>
      <c r="D101" s="22">
        <v>7.52</v>
      </c>
      <c r="E101" s="22">
        <v>20.6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t="s">
        <v>5</v>
      </c>
    </row>
    <row r="102" spans="1:11">
      <c r="A102" s="22">
        <v>505</v>
      </c>
      <c r="B102" s="22">
        <v>2.37</v>
      </c>
      <c r="C102" s="22">
        <v>20.5</v>
      </c>
      <c r="D102" s="22">
        <v>7.56</v>
      </c>
      <c r="E102" s="22">
        <v>20.6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t="s">
        <v>5</v>
      </c>
    </row>
    <row r="103" spans="1:11">
      <c r="A103" s="22">
        <v>510</v>
      </c>
      <c r="B103" s="22">
        <v>2.38</v>
      </c>
      <c r="C103" s="22">
        <v>20.5</v>
      </c>
      <c r="D103" s="22">
        <v>7.54</v>
      </c>
      <c r="E103" s="22">
        <v>20.6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t="s">
        <v>5</v>
      </c>
    </row>
    <row r="104" spans="1:11">
      <c r="A104" s="22">
        <v>515</v>
      </c>
      <c r="B104" s="22">
        <v>2.41</v>
      </c>
      <c r="C104" s="22">
        <v>20.5</v>
      </c>
      <c r="D104" s="22">
        <v>7.59</v>
      </c>
      <c r="E104" s="22">
        <v>20.5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t="s">
        <v>5</v>
      </c>
    </row>
    <row r="105" spans="1:11">
      <c r="A105" s="22">
        <v>520</v>
      </c>
      <c r="B105" s="22">
        <v>2.5</v>
      </c>
      <c r="C105" s="22">
        <v>20.5</v>
      </c>
      <c r="D105" s="22">
        <v>7.61</v>
      </c>
      <c r="E105" s="22">
        <v>20.5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t="s">
        <v>5</v>
      </c>
    </row>
    <row r="106" spans="1:11">
      <c r="A106" s="22">
        <v>525</v>
      </c>
      <c r="B106" s="22">
        <v>2.62</v>
      </c>
      <c r="C106" s="22">
        <v>20.5</v>
      </c>
      <c r="D106" s="22">
        <v>7.57</v>
      </c>
      <c r="E106" s="22">
        <v>20.5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t="s">
        <v>5</v>
      </c>
    </row>
    <row r="107" spans="1:11">
      <c r="A107" s="22">
        <v>530</v>
      </c>
      <c r="B107" s="22">
        <v>2.65</v>
      </c>
      <c r="C107" s="22">
        <v>20.5</v>
      </c>
      <c r="D107" s="22">
        <v>7.62</v>
      </c>
      <c r="E107" s="22">
        <v>20.5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t="s">
        <v>5</v>
      </c>
    </row>
    <row r="108" spans="1:11">
      <c r="A108" s="22">
        <v>535</v>
      </c>
      <c r="B108" s="22">
        <v>2.67</v>
      </c>
      <c r="C108" s="22">
        <v>20.5</v>
      </c>
      <c r="D108" s="22">
        <v>7.65</v>
      </c>
      <c r="E108" s="22">
        <v>20.5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t="s">
        <v>5</v>
      </c>
    </row>
    <row r="109" spans="1:11">
      <c r="A109" s="22">
        <v>540</v>
      </c>
      <c r="B109" s="22">
        <v>2.75</v>
      </c>
      <c r="C109" s="22">
        <v>20.5</v>
      </c>
      <c r="D109" s="22">
        <v>7.61</v>
      </c>
      <c r="E109" s="22">
        <v>20.5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t="s">
        <v>5</v>
      </c>
    </row>
    <row r="110" spans="1:11">
      <c r="A110" s="22">
        <v>545</v>
      </c>
      <c r="B110" s="22">
        <v>2.89</v>
      </c>
      <c r="C110" s="22">
        <v>20.5</v>
      </c>
      <c r="D110" s="22">
        <v>7.67</v>
      </c>
      <c r="E110" s="22">
        <v>20.5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t="s">
        <v>5</v>
      </c>
    </row>
    <row r="111" spans="1:11">
      <c r="A111" s="22">
        <v>550</v>
      </c>
      <c r="B111" s="22">
        <v>3.21</v>
      </c>
      <c r="C111" s="22">
        <v>20.5</v>
      </c>
      <c r="D111" s="22">
        <v>7.68</v>
      </c>
      <c r="E111" s="22">
        <v>20.5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t="s">
        <v>5</v>
      </c>
    </row>
    <row r="112" spans="1:11">
      <c r="A112" s="22">
        <v>555</v>
      </c>
      <c r="B112" s="22">
        <v>3.4</v>
      </c>
      <c r="C112" s="22">
        <v>20.5</v>
      </c>
      <c r="D112" s="22">
        <v>7.71</v>
      </c>
      <c r="E112" s="22">
        <v>20.5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t="s">
        <v>5</v>
      </c>
    </row>
    <row r="113" spans="1:11">
      <c r="A113" s="22">
        <v>560</v>
      </c>
      <c r="B113" s="22">
        <v>3.5</v>
      </c>
      <c r="C113" s="22">
        <v>20.5</v>
      </c>
      <c r="D113" s="22">
        <v>7.71</v>
      </c>
      <c r="E113" s="22">
        <v>20.5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t="s">
        <v>5</v>
      </c>
    </row>
    <row r="114" spans="1:11">
      <c r="A114" s="22">
        <v>565</v>
      </c>
      <c r="B114" s="22">
        <v>3.55</v>
      </c>
      <c r="C114" s="22">
        <v>20.5</v>
      </c>
      <c r="D114" s="22">
        <v>7.76</v>
      </c>
      <c r="E114" s="22">
        <v>20.5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t="s">
        <v>5</v>
      </c>
    </row>
    <row r="115" spans="1:11">
      <c r="A115" s="22">
        <v>570</v>
      </c>
      <c r="B115" s="22">
        <v>3.62</v>
      </c>
      <c r="C115" s="22">
        <v>20.5</v>
      </c>
      <c r="D115" s="22">
        <v>7.75</v>
      </c>
      <c r="E115" s="22">
        <v>20.5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t="s">
        <v>5</v>
      </c>
    </row>
    <row r="116" spans="1:11">
      <c r="A116" s="22">
        <v>575</v>
      </c>
      <c r="B116" s="22">
        <v>3.63</v>
      </c>
      <c r="C116" s="22">
        <v>20.5</v>
      </c>
      <c r="D116" s="22">
        <v>7.78</v>
      </c>
      <c r="E116" s="22">
        <v>20.5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t="s">
        <v>5</v>
      </c>
    </row>
    <row r="117" spans="1:11">
      <c r="A117" s="22">
        <v>580</v>
      </c>
      <c r="B117" s="22">
        <v>3.64</v>
      </c>
      <c r="C117" s="22">
        <v>20.5</v>
      </c>
      <c r="D117" s="22">
        <v>7.75</v>
      </c>
      <c r="E117" s="22">
        <v>20.5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t="s">
        <v>5</v>
      </c>
    </row>
    <row r="118" spans="1:11">
      <c r="A118" s="22">
        <v>585</v>
      </c>
      <c r="B118" s="22">
        <v>3.73</v>
      </c>
      <c r="C118" s="22">
        <v>20.5</v>
      </c>
      <c r="D118" s="22">
        <v>7.77</v>
      </c>
      <c r="E118" s="22">
        <v>20.5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t="s">
        <v>5</v>
      </c>
    </row>
    <row r="119" spans="1:11">
      <c r="A119" s="22">
        <v>590</v>
      </c>
      <c r="B119" s="22">
        <v>3.8</v>
      </c>
      <c r="C119" s="22">
        <v>20.5</v>
      </c>
      <c r="D119" s="22">
        <v>7.82</v>
      </c>
      <c r="E119" s="22">
        <v>20.5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t="s">
        <v>5</v>
      </c>
    </row>
    <row r="120" spans="1:11">
      <c r="A120" s="22">
        <v>595</v>
      </c>
      <c r="B120" s="22">
        <v>3.85</v>
      </c>
      <c r="C120" s="22">
        <v>20.5</v>
      </c>
      <c r="D120" s="22">
        <v>7.84</v>
      </c>
      <c r="E120" s="22">
        <v>20.5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t="s">
        <v>5</v>
      </c>
    </row>
    <row r="121" spans="1:11">
      <c r="A121" s="22">
        <v>600</v>
      </c>
      <c r="B121" s="22">
        <v>3.84</v>
      </c>
      <c r="C121" s="22">
        <v>20.5</v>
      </c>
      <c r="D121" s="22">
        <v>7.8</v>
      </c>
      <c r="E121" s="22">
        <v>20.5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t="s">
        <v>5</v>
      </c>
    </row>
    <row r="122" spans="1:11">
      <c r="A122" s="22">
        <v>605</v>
      </c>
      <c r="B122" s="22">
        <v>3.91</v>
      </c>
      <c r="C122" s="22">
        <v>20.5</v>
      </c>
      <c r="D122" s="22">
        <v>7.84</v>
      </c>
      <c r="E122" s="22">
        <v>20.5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t="s">
        <v>5</v>
      </c>
    </row>
    <row r="123" spans="1:11">
      <c r="A123" s="22">
        <v>610</v>
      </c>
      <c r="B123" s="22">
        <v>4.09</v>
      </c>
      <c r="C123" s="22">
        <v>20.5</v>
      </c>
      <c r="D123" s="22">
        <v>7.86</v>
      </c>
      <c r="E123" s="22">
        <v>20.5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t="s">
        <v>5</v>
      </c>
    </row>
    <row r="124" spans="1:11">
      <c r="A124" s="22">
        <v>615</v>
      </c>
      <c r="B124" s="22">
        <v>4.2</v>
      </c>
      <c r="C124" s="22">
        <v>20.5</v>
      </c>
      <c r="D124" s="22">
        <v>7.83</v>
      </c>
      <c r="E124" s="22">
        <v>20.5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t="s">
        <v>5</v>
      </c>
    </row>
    <row r="125" spans="1:11">
      <c r="A125" s="22">
        <v>620</v>
      </c>
      <c r="B125" s="22">
        <v>4.41</v>
      </c>
      <c r="C125" s="22">
        <v>20.5</v>
      </c>
      <c r="D125" s="22">
        <v>7.9</v>
      </c>
      <c r="E125" s="22">
        <v>20.5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t="s">
        <v>5</v>
      </c>
    </row>
    <row r="126" spans="1:11">
      <c r="A126" s="22">
        <v>625</v>
      </c>
      <c r="B126" s="22">
        <v>4.53</v>
      </c>
      <c r="C126" s="22">
        <v>20.5</v>
      </c>
      <c r="D126" s="22">
        <v>7.93</v>
      </c>
      <c r="E126" s="22">
        <v>20.5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t="s">
        <v>5</v>
      </c>
    </row>
    <row r="127" spans="1:11">
      <c r="A127" s="22">
        <v>630</v>
      </c>
      <c r="B127" s="22">
        <v>4.5999999999999996</v>
      </c>
      <c r="C127" s="22">
        <v>20.5</v>
      </c>
      <c r="D127" s="22">
        <v>7.94</v>
      </c>
      <c r="E127" s="22">
        <v>20.5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t="s">
        <v>5</v>
      </c>
    </row>
    <row r="128" spans="1:11">
      <c r="A128" s="22">
        <v>635</v>
      </c>
      <c r="B128" s="22">
        <v>4.6500000000000004</v>
      </c>
      <c r="C128" s="22">
        <v>20.5</v>
      </c>
      <c r="D128" s="22">
        <v>7.98</v>
      </c>
      <c r="E128" s="22">
        <v>20.5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t="s">
        <v>5</v>
      </c>
    </row>
    <row r="129" spans="1:11">
      <c r="A129" s="22">
        <v>640</v>
      </c>
      <c r="B129" s="22">
        <v>4.6500000000000004</v>
      </c>
      <c r="C129" s="22">
        <v>20.5</v>
      </c>
      <c r="D129" s="22">
        <v>7.98</v>
      </c>
      <c r="E129" s="22">
        <v>20.5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t="s">
        <v>5</v>
      </c>
    </row>
    <row r="130" spans="1:11">
      <c r="A130" s="22">
        <v>645</v>
      </c>
      <c r="B130" s="22">
        <v>4.8099999999999996</v>
      </c>
      <c r="C130" s="22">
        <v>20.5</v>
      </c>
      <c r="D130" s="22">
        <v>7.95</v>
      </c>
      <c r="E130" s="22">
        <v>20.5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t="s">
        <v>5</v>
      </c>
    </row>
    <row r="131" spans="1:11">
      <c r="A131" s="22">
        <v>650</v>
      </c>
      <c r="B131" s="22">
        <v>4.96</v>
      </c>
      <c r="C131" s="22">
        <v>20.5</v>
      </c>
      <c r="D131" s="22">
        <v>8.01</v>
      </c>
      <c r="E131" s="22">
        <v>20.5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t="s">
        <v>5</v>
      </c>
    </row>
    <row r="132" spans="1:11">
      <c r="A132" s="22">
        <v>655</v>
      </c>
      <c r="B132" s="22">
        <v>5.03</v>
      </c>
      <c r="C132" s="22">
        <v>20.5</v>
      </c>
      <c r="D132" s="22">
        <v>8.0299999999999994</v>
      </c>
      <c r="E132" s="22">
        <v>20.5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t="s">
        <v>5</v>
      </c>
    </row>
    <row r="133" spans="1:11">
      <c r="A133" s="22">
        <v>660</v>
      </c>
      <c r="B133" s="22">
        <v>5.07</v>
      </c>
      <c r="C133" s="22">
        <v>20.5</v>
      </c>
      <c r="D133" s="22">
        <v>8.01</v>
      </c>
      <c r="E133" s="22">
        <v>20.5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t="s">
        <v>5</v>
      </c>
    </row>
    <row r="134" spans="1:11">
      <c r="A134" s="22">
        <v>665</v>
      </c>
      <c r="B134" s="22">
        <v>5.0999999999999996</v>
      </c>
      <c r="C134" s="22">
        <v>20.5</v>
      </c>
      <c r="D134" s="22">
        <v>8.0500000000000007</v>
      </c>
      <c r="E134" s="22">
        <v>20.5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t="s">
        <v>5</v>
      </c>
    </row>
    <row r="135" spans="1:11">
      <c r="A135" s="22">
        <v>670</v>
      </c>
      <c r="B135" s="22">
        <v>5.07</v>
      </c>
      <c r="C135" s="22">
        <v>20.5</v>
      </c>
      <c r="D135" s="22">
        <v>8.0399999999999991</v>
      </c>
      <c r="E135" s="22">
        <v>20.5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t="s">
        <v>5</v>
      </c>
    </row>
    <row r="136" spans="1:11">
      <c r="A136" s="22">
        <v>675</v>
      </c>
      <c r="B136" s="22">
        <v>5.1100000000000003</v>
      </c>
      <c r="C136" s="22">
        <v>20.5</v>
      </c>
      <c r="D136" s="22">
        <v>8.02</v>
      </c>
      <c r="E136" s="22">
        <v>20.5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t="s">
        <v>5</v>
      </c>
    </row>
    <row r="137" spans="1:11">
      <c r="A137" s="22">
        <v>680</v>
      </c>
      <c r="B137" s="22">
        <v>5.18</v>
      </c>
      <c r="C137" s="22">
        <v>20.5</v>
      </c>
      <c r="D137" s="22">
        <v>8.0500000000000007</v>
      </c>
      <c r="E137" s="22">
        <v>20.5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t="s">
        <v>5</v>
      </c>
    </row>
    <row r="138" spans="1:11">
      <c r="A138" s="22">
        <v>685</v>
      </c>
      <c r="B138" s="22">
        <v>5.28</v>
      </c>
      <c r="C138" s="22">
        <v>20.5</v>
      </c>
      <c r="D138" s="22">
        <v>8.06</v>
      </c>
      <c r="E138" s="22">
        <v>20.6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t="s">
        <v>5</v>
      </c>
    </row>
    <row r="139" spans="1:11">
      <c r="A139" s="22">
        <v>690</v>
      </c>
      <c r="B139" s="22">
        <v>5.45</v>
      </c>
      <c r="C139" s="22">
        <v>20.5</v>
      </c>
      <c r="D139" s="22">
        <v>8.06</v>
      </c>
      <c r="E139" s="22">
        <v>20.6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t="s">
        <v>5</v>
      </c>
    </row>
    <row r="140" spans="1:11">
      <c r="A140" s="22">
        <v>695</v>
      </c>
      <c r="B140" s="22">
        <v>5.35</v>
      </c>
      <c r="C140" s="22">
        <v>20.5</v>
      </c>
      <c r="D140" s="22">
        <v>8.08</v>
      </c>
      <c r="E140" s="22">
        <v>20.6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t="s">
        <v>5</v>
      </c>
    </row>
    <row r="141" spans="1:11">
      <c r="A141" s="22">
        <v>700</v>
      </c>
      <c r="B141" s="22">
        <v>5.34</v>
      </c>
      <c r="C141" s="22">
        <v>20.6</v>
      </c>
      <c r="D141" s="22">
        <v>8.08</v>
      </c>
      <c r="E141" s="22">
        <v>20.6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t="s">
        <v>5</v>
      </c>
    </row>
    <row r="142" spans="1:11">
      <c r="A142" s="22">
        <v>705</v>
      </c>
      <c r="B142" s="22">
        <v>5.44</v>
      </c>
      <c r="C142" s="22">
        <v>20.5</v>
      </c>
      <c r="D142" s="22">
        <v>8.07</v>
      </c>
      <c r="E142" s="22">
        <v>20.6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t="s">
        <v>5</v>
      </c>
    </row>
    <row r="143" spans="1:11">
      <c r="A143" s="22">
        <v>710</v>
      </c>
      <c r="B143" s="22">
        <v>5.63</v>
      </c>
      <c r="C143" s="22">
        <v>20.5</v>
      </c>
      <c r="D143" s="22">
        <v>8.1</v>
      </c>
      <c r="E143" s="22">
        <v>20.6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t="s">
        <v>5</v>
      </c>
    </row>
    <row r="144" spans="1:11">
      <c r="A144" s="22">
        <v>715</v>
      </c>
      <c r="B144" s="22">
        <v>5.8</v>
      </c>
      <c r="C144" s="22">
        <v>20.6</v>
      </c>
      <c r="D144" s="22">
        <v>8.14</v>
      </c>
      <c r="E144" s="22">
        <v>20.6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t="s">
        <v>5</v>
      </c>
    </row>
    <row r="145" spans="1:11">
      <c r="A145" s="22">
        <v>720</v>
      </c>
      <c r="B145" s="22">
        <v>5.69</v>
      </c>
      <c r="C145" s="22">
        <v>20.6</v>
      </c>
      <c r="D145" s="22">
        <v>8.1300000000000008</v>
      </c>
      <c r="E145" s="22">
        <v>20.6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t="s">
        <v>5</v>
      </c>
    </row>
    <row r="146" spans="1:11">
      <c r="A146" s="22">
        <v>725</v>
      </c>
      <c r="B146" s="22">
        <v>5.7</v>
      </c>
      <c r="C146" s="22">
        <v>20.5</v>
      </c>
      <c r="D146" s="22">
        <v>8.15</v>
      </c>
      <c r="E146" s="22">
        <v>20.6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t="s">
        <v>5</v>
      </c>
    </row>
    <row r="147" spans="1:11">
      <c r="A147" s="22">
        <v>730</v>
      </c>
      <c r="B147" s="22">
        <v>5.73</v>
      </c>
      <c r="C147" s="22">
        <v>20.5</v>
      </c>
      <c r="D147" s="22">
        <v>8.14</v>
      </c>
      <c r="E147" s="22">
        <v>20.6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t="s">
        <v>5</v>
      </c>
    </row>
    <row r="148" spans="1:11">
      <c r="A148" s="22">
        <v>735</v>
      </c>
      <c r="B148" s="22">
        <v>5.83</v>
      </c>
      <c r="C148" s="22">
        <v>20.6</v>
      </c>
      <c r="D148" s="22">
        <v>8.1199999999999992</v>
      </c>
      <c r="E148" s="22">
        <v>20.6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t="s">
        <v>5</v>
      </c>
    </row>
    <row r="149" spans="1:11">
      <c r="A149" s="22">
        <v>740</v>
      </c>
      <c r="B149" s="22">
        <v>5.97</v>
      </c>
      <c r="C149" s="22">
        <v>20.5</v>
      </c>
      <c r="D149" s="22">
        <v>8.18</v>
      </c>
      <c r="E149" s="22">
        <v>20.6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t="s">
        <v>5</v>
      </c>
    </row>
    <row r="150" spans="1:11">
      <c r="A150" s="22">
        <v>745</v>
      </c>
      <c r="B150" s="22">
        <v>6.01</v>
      </c>
      <c r="C150" s="22">
        <v>20.6</v>
      </c>
      <c r="D150" s="22">
        <v>8.18</v>
      </c>
      <c r="E150" s="22">
        <v>20.6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t="s">
        <v>5</v>
      </c>
    </row>
    <row r="151" spans="1:11">
      <c r="A151" s="22">
        <v>750</v>
      </c>
      <c r="B151" s="22">
        <v>6.06</v>
      </c>
      <c r="C151" s="22">
        <v>20.6</v>
      </c>
      <c r="D151" s="22">
        <v>8.17</v>
      </c>
      <c r="E151" s="22">
        <v>20.6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t="s">
        <v>5</v>
      </c>
    </row>
    <row r="152" spans="1:11">
      <c r="A152" s="22">
        <v>755</v>
      </c>
      <c r="B152" s="22">
        <v>6.12</v>
      </c>
      <c r="C152" s="22">
        <v>20.6</v>
      </c>
      <c r="D152" s="22">
        <v>8.1999999999999993</v>
      </c>
      <c r="E152" s="22">
        <v>20.6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t="s">
        <v>5</v>
      </c>
    </row>
    <row r="153" spans="1:11">
      <c r="A153" s="22">
        <v>760</v>
      </c>
      <c r="B153" s="22">
        <v>6.17</v>
      </c>
      <c r="C153" s="22">
        <v>20.6</v>
      </c>
      <c r="D153" s="22">
        <v>8.2200000000000006</v>
      </c>
      <c r="E153" s="22">
        <v>20.6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t="s">
        <v>5</v>
      </c>
    </row>
    <row r="154" spans="1:11">
      <c r="A154" s="22">
        <v>765</v>
      </c>
      <c r="B154" s="22">
        <v>6.3</v>
      </c>
      <c r="C154" s="22">
        <v>20.6</v>
      </c>
      <c r="D154" s="22">
        <v>8.2100000000000009</v>
      </c>
      <c r="E154" s="22">
        <v>20.6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t="s">
        <v>5</v>
      </c>
    </row>
    <row r="155" spans="1:11">
      <c r="A155" s="22">
        <v>770</v>
      </c>
      <c r="B155" s="22">
        <v>6.28</v>
      </c>
      <c r="C155" s="22">
        <v>20.6</v>
      </c>
      <c r="D155" s="22">
        <v>8.23</v>
      </c>
      <c r="E155" s="22">
        <v>20.6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t="s">
        <v>5</v>
      </c>
    </row>
    <row r="156" spans="1:11">
      <c r="A156" s="22">
        <v>775</v>
      </c>
      <c r="B156" s="22">
        <v>6.32</v>
      </c>
      <c r="C156" s="22">
        <v>20.6</v>
      </c>
      <c r="D156" s="22">
        <v>8.24</v>
      </c>
      <c r="E156" s="22">
        <v>20.6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t="s">
        <v>5</v>
      </c>
    </row>
    <row r="157" spans="1:11">
      <c r="A157" s="22">
        <v>780</v>
      </c>
      <c r="B157" s="22">
        <v>6.43</v>
      </c>
      <c r="C157" s="22">
        <v>20.6</v>
      </c>
      <c r="D157" s="22">
        <v>8.23</v>
      </c>
      <c r="E157" s="22">
        <v>20.6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t="s">
        <v>5</v>
      </c>
    </row>
    <row r="158" spans="1:11">
      <c r="A158" s="22">
        <v>785</v>
      </c>
      <c r="B158" s="22">
        <v>6.53</v>
      </c>
      <c r="C158" s="22">
        <v>20.6</v>
      </c>
      <c r="D158" s="22">
        <v>8.27</v>
      </c>
      <c r="E158" s="22">
        <v>20.6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t="s">
        <v>5</v>
      </c>
    </row>
    <row r="159" spans="1:11">
      <c r="A159" s="22">
        <v>790</v>
      </c>
      <c r="B159" s="22">
        <v>6.5</v>
      </c>
      <c r="C159" s="22">
        <v>20.6</v>
      </c>
      <c r="D159" s="22">
        <v>8.27</v>
      </c>
      <c r="E159" s="22">
        <v>20.6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t="s">
        <v>5</v>
      </c>
    </row>
    <row r="160" spans="1:11">
      <c r="A160" s="22">
        <v>795</v>
      </c>
      <c r="B160" s="22">
        <v>6.49</v>
      </c>
      <c r="C160" s="22">
        <v>20.6</v>
      </c>
      <c r="D160" s="22">
        <v>8.26</v>
      </c>
      <c r="E160" s="22">
        <v>20.6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t="s">
        <v>5</v>
      </c>
    </row>
    <row r="161" spans="1:11">
      <c r="A161" s="22">
        <v>800</v>
      </c>
      <c r="B161" s="22">
        <v>6.48</v>
      </c>
      <c r="C161" s="22">
        <v>20.6</v>
      </c>
      <c r="D161" s="22">
        <v>8.25</v>
      </c>
      <c r="E161" s="22">
        <v>20.6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t="s">
        <v>5</v>
      </c>
    </row>
    <row r="162" spans="1:11">
      <c r="A162" s="22">
        <v>805</v>
      </c>
      <c r="B162" s="22">
        <v>6.51</v>
      </c>
      <c r="C162" s="22">
        <v>20.6</v>
      </c>
      <c r="D162" s="22">
        <v>8.27</v>
      </c>
      <c r="E162" s="22">
        <v>20.6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t="s">
        <v>5</v>
      </c>
    </row>
    <row r="163" spans="1:11">
      <c r="A163" s="22">
        <v>810</v>
      </c>
      <c r="B163" s="22">
        <v>6.57</v>
      </c>
      <c r="C163" s="22">
        <v>20.6</v>
      </c>
      <c r="D163" s="22">
        <v>8.26</v>
      </c>
      <c r="E163" s="22">
        <v>20.6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t="s">
        <v>5</v>
      </c>
    </row>
    <row r="164" spans="1:11">
      <c r="A164" s="22">
        <v>815</v>
      </c>
      <c r="B164" s="22">
        <v>6.62</v>
      </c>
      <c r="C164" s="22">
        <v>20.6</v>
      </c>
      <c r="D164" s="22">
        <v>8.27</v>
      </c>
      <c r="E164" s="22">
        <v>20.6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t="s">
        <v>5</v>
      </c>
    </row>
    <row r="165" spans="1:11">
      <c r="A165" s="22">
        <v>820</v>
      </c>
      <c r="B165" s="22">
        <v>6.65</v>
      </c>
      <c r="C165" s="22">
        <v>20.6</v>
      </c>
      <c r="D165" s="22">
        <v>8.2799999999999994</v>
      </c>
      <c r="E165" s="22">
        <v>20.6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t="s">
        <v>5</v>
      </c>
    </row>
    <row r="166" spans="1:11">
      <c r="A166" s="22">
        <v>825</v>
      </c>
      <c r="B166" s="22">
        <v>6.72</v>
      </c>
      <c r="C166" s="22">
        <v>20.6</v>
      </c>
      <c r="D166" s="22">
        <v>8.27</v>
      </c>
      <c r="E166" s="22">
        <v>20.6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t="s">
        <v>5</v>
      </c>
    </row>
    <row r="167" spans="1:11">
      <c r="A167" s="22">
        <v>830</v>
      </c>
      <c r="B167" s="22">
        <v>6.74</v>
      </c>
      <c r="C167" s="22">
        <v>20.6</v>
      </c>
      <c r="D167" s="22">
        <v>8.31</v>
      </c>
      <c r="E167" s="22">
        <v>20.6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t="s">
        <v>5</v>
      </c>
    </row>
    <row r="168" spans="1:11">
      <c r="A168" s="22">
        <v>835</v>
      </c>
      <c r="B168" s="22">
        <v>6.78</v>
      </c>
      <c r="C168" s="22">
        <v>20.6</v>
      </c>
      <c r="D168" s="22">
        <v>8.32</v>
      </c>
      <c r="E168" s="22">
        <v>20.6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t="s">
        <v>5</v>
      </c>
    </row>
    <row r="169" spans="1:11">
      <c r="A169" s="22">
        <v>840</v>
      </c>
      <c r="B169" s="22">
        <v>6.79</v>
      </c>
      <c r="C169" s="22">
        <v>20.6</v>
      </c>
      <c r="D169" s="22">
        <v>8.3000000000000007</v>
      </c>
      <c r="E169" s="22">
        <v>20.6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t="s">
        <v>5</v>
      </c>
    </row>
    <row r="170" spans="1:11">
      <c r="A170" s="22">
        <v>845</v>
      </c>
      <c r="B170" s="22">
        <v>6.8</v>
      </c>
      <c r="C170" s="22">
        <v>20.6</v>
      </c>
      <c r="D170" s="22">
        <v>8.31</v>
      </c>
      <c r="E170" s="22">
        <v>20.6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t="s">
        <v>5</v>
      </c>
    </row>
    <row r="171" spans="1:11">
      <c r="A171" s="22">
        <v>850</v>
      </c>
      <c r="B171" s="22">
        <v>6.83</v>
      </c>
      <c r="C171" s="22">
        <v>20.6</v>
      </c>
      <c r="D171" s="22">
        <v>8.31</v>
      </c>
      <c r="E171" s="22">
        <v>20.6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t="s">
        <v>5</v>
      </c>
    </row>
    <row r="172" spans="1:11">
      <c r="A172" s="22">
        <v>855</v>
      </c>
      <c r="B172" s="22">
        <v>6.9</v>
      </c>
      <c r="C172" s="22">
        <v>20.6</v>
      </c>
      <c r="D172" s="22">
        <v>8.31</v>
      </c>
      <c r="E172" s="22">
        <v>20.6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t="s">
        <v>5</v>
      </c>
    </row>
    <row r="173" spans="1:11">
      <c r="A173" s="22">
        <v>860</v>
      </c>
      <c r="B173" s="22">
        <v>6.9</v>
      </c>
      <c r="C173" s="22">
        <v>20.6</v>
      </c>
      <c r="D173" s="22">
        <v>8.32</v>
      </c>
      <c r="E173" s="22">
        <v>20.6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t="s">
        <v>5</v>
      </c>
    </row>
    <row r="174" spans="1:11">
      <c r="A174" s="22">
        <v>865</v>
      </c>
      <c r="B174" s="22">
        <v>7.01</v>
      </c>
      <c r="C174" s="22">
        <v>20.6</v>
      </c>
      <c r="D174" s="22">
        <v>8.32</v>
      </c>
      <c r="E174" s="22">
        <v>20.6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t="s">
        <v>5</v>
      </c>
    </row>
    <row r="175" spans="1:11">
      <c r="A175" s="22">
        <v>870</v>
      </c>
      <c r="B175" s="22">
        <v>7.1</v>
      </c>
      <c r="C175" s="22">
        <v>20.6</v>
      </c>
      <c r="D175" s="22">
        <v>8.33</v>
      </c>
      <c r="E175" s="22">
        <v>20.6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t="s">
        <v>5</v>
      </c>
    </row>
    <row r="176" spans="1:11">
      <c r="A176" s="22">
        <v>875</v>
      </c>
      <c r="B176" s="22">
        <v>7.18</v>
      </c>
      <c r="C176" s="22">
        <v>20.6</v>
      </c>
      <c r="D176" s="22">
        <v>8.3699999999999992</v>
      </c>
      <c r="E176" s="22">
        <v>20.6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t="s">
        <v>5</v>
      </c>
    </row>
    <row r="177" spans="1:11">
      <c r="A177" s="22">
        <v>880</v>
      </c>
      <c r="B177" s="22">
        <v>7.22</v>
      </c>
      <c r="C177" s="22">
        <v>20.6</v>
      </c>
      <c r="D177" s="22">
        <v>8.39</v>
      </c>
      <c r="E177" s="22">
        <v>20.6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t="s">
        <v>5</v>
      </c>
    </row>
    <row r="178" spans="1:11">
      <c r="A178" s="22">
        <v>885</v>
      </c>
      <c r="B178" s="22">
        <v>7.41</v>
      </c>
      <c r="C178" s="22">
        <v>20.6</v>
      </c>
      <c r="D178" s="22">
        <v>8.3800000000000008</v>
      </c>
      <c r="E178" s="22">
        <v>20.6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t="s">
        <v>5</v>
      </c>
    </row>
    <row r="179" spans="1:11">
      <c r="A179" s="22">
        <v>890</v>
      </c>
      <c r="B179" s="22">
        <v>7.22</v>
      </c>
      <c r="C179" s="22">
        <v>20.6</v>
      </c>
      <c r="D179" s="22">
        <v>8.3699999999999992</v>
      </c>
      <c r="E179" s="22">
        <v>20.6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t="s">
        <v>5</v>
      </c>
    </row>
    <row r="180" spans="1:11">
      <c r="A180" s="22">
        <v>895</v>
      </c>
      <c r="B180" s="22">
        <v>7.22</v>
      </c>
      <c r="C180" s="22">
        <v>20.6</v>
      </c>
      <c r="D180" s="22">
        <v>8.39</v>
      </c>
      <c r="E180" s="22">
        <v>20.6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t="s">
        <v>5</v>
      </c>
    </row>
    <row r="181" spans="1:11">
      <c r="A181" s="22">
        <v>900</v>
      </c>
      <c r="B181" s="22">
        <v>7.23</v>
      </c>
      <c r="C181" s="22">
        <v>20.6</v>
      </c>
      <c r="D181" s="22">
        <v>8.36</v>
      </c>
      <c r="E181" s="22">
        <v>20.6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t="s">
        <v>5</v>
      </c>
    </row>
    <row r="182" spans="1:11">
      <c r="A182" s="22">
        <v>905</v>
      </c>
      <c r="B182" s="22">
        <v>7.23</v>
      </c>
      <c r="C182" s="22">
        <v>20.6</v>
      </c>
      <c r="D182" s="22">
        <v>8.3800000000000008</v>
      </c>
      <c r="E182" s="22">
        <v>20.6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t="s">
        <v>5</v>
      </c>
    </row>
    <row r="183" spans="1:11">
      <c r="A183" s="22">
        <v>910</v>
      </c>
      <c r="B183" s="22">
        <v>7.32</v>
      </c>
      <c r="C183" s="22">
        <v>20.6</v>
      </c>
      <c r="D183" s="22">
        <v>8.4</v>
      </c>
      <c r="E183" s="22">
        <v>20.6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t="s">
        <v>5</v>
      </c>
    </row>
    <row r="184" spans="1:11">
      <c r="A184" s="22">
        <v>915</v>
      </c>
      <c r="B184" s="22">
        <v>7.36</v>
      </c>
      <c r="C184" s="22">
        <v>20.6</v>
      </c>
      <c r="D184" s="22">
        <v>8.3800000000000008</v>
      </c>
      <c r="E184" s="22">
        <v>20.6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t="s">
        <v>5</v>
      </c>
    </row>
    <row r="185" spans="1:11">
      <c r="A185" s="22">
        <v>920</v>
      </c>
      <c r="B185" s="22">
        <v>7.36</v>
      </c>
      <c r="C185" s="22">
        <v>20.6</v>
      </c>
      <c r="D185" s="22">
        <v>8.4</v>
      </c>
      <c r="E185" s="22">
        <v>20.6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t="s">
        <v>5</v>
      </c>
    </row>
    <row r="186" spans="1:11">
      <c r="A186" s="22">
        <v>925</v>
      </c>
      <c r="B186" s="22">
        <v>7.36</v>
      </c>
      <c r="C186" s="22">
        <v>20.6</v>
      </c>
      <c r="D186" s="22">
        <v>8.41</v>
      </c>
      <c r="E186" s="22">
        <v>20.6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t="s">
        <v>5</v>
      </c>
    </row>
    <row r="187" spans="1:11">
      <c r="A187" s="22">
        <v>930</v>
      </c>
      <c r="B187" s="22">
        <v>7.35</v>
      </c>
      <c r="C187" s="22">
        <v>20.6</v>
      </c>
      <c r="D187" s="22">
        <v>8.39</v>
      </c>
      <c r="E187" s="22">
        <v>20.6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t="s">
        <v>5</v>
      </c>
    </row>
    <row r="188" spans="1:11">
      <c r="A188" s="22">
        <v>935</v>
      </c>
      <c r="B188" s="22">
        <v>7.38</v>
      </c>
      <c r="C188" s="22">
        <v>20.6</v>
      </c>
      <c r="D188" s="22">
        <v>8.3800000000000008</v>
      </c>
      <c r="E188" s="22">
        <v>20.6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t="s">
        <v>5</v>
      </c>
    </row>
    <row r="189" spans="1:11">
      <c r="A189" s="22">
        <v>940</v>
      </c>
      <c r="B189" s="22">
        <v>7.48</v>
      </c>
      <c r="C189" s="22">
        <v>20.6</v>
      </c>
      <c r="D189" s="22">
        <v>8.39</v>
      </c>
      <c r="E189" s="22">
        <v>20.6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t="s">
        <v>5</v>
      </c>
    </row>
    <row r="190" spans="1:11">
      <c r="A190" s="22">
        <v>945</v>
      </c>
      <c r="B190" s="22">
        <v>7.52</v>
      </c>
      <c r="C190" s="22">
        <v>20.6</v>
      </c>
      <c r="D190" s="22">
        <v>8.43</v>
      </c>
      <c r="E190" s="22">
        <v>20.6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t="s">
        <v>5</v>
      </c>
    </row>
    <row r="191" spans="1:11">
      <c r="A191" s="22">
        <v>950</v>
      </c>
      <c r="B191" s="22">
        <v>7.53</v>
      </c>
      <c r="C191" s="22">
        <v>20.6</v>
      </c>
      <c r="D191" s="22">
        <v>8.42</v>
      </c>
      <c r="E191" s="22">
        <v>20.6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t="s">
        <v>5</v>
      </c>
    </row>
    <row r="192" spans="1:11">
      <c r="A192" s="22">
        <v>955</v>
      </c>
      <c r="B192" s="22">
        <v>7.53</v>
      </c>
      <c r="C192" s="22">
        <v>20.6</v>
      </c>
      <c r="D192" s="22">
        <v>8.43</v>
      </c>
      <c r="E192" s="22">
        <v>20.6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t="s">
        <v>5</v>
      </c>
    </row>
    <row r="193" spans="1:11">
      <c r="A193" s="22">
        <v>960</v>
      </c>
      <c r="B193" s="22">
        <v>7.5</v>
      </c>
      <c r="C193" s="22">
        <v>20.6</v>
      </c>
      <c r="D193" s="22">
        <v>8.43</v>
      </c>
      <c r="E193" s="22">
        <v>20.6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t="s">
        <v>5</v>
      </c>
    </row>
    <row r="194" spans="1:11">
      <c r="A194" s="22">
        <v>965</v>
      </c>
      <c r="B194" s="22">
        <v>7.48</v>
      </c>
      <c r="C194" s="22">
        <v>20.6</v>
      </c>
      <c r="D194" s="22">
        <v>8.41</v>
      </c>
      <c r="E194" s="22">
        <v>20.6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t="s">
        <v>5</v>
      </c>
    </row>
    <row r="195" spans="1:11">
      <c r="A195" s="22">
        <v>970</v>
      </c>
      <c r="B195" s="22">
        <v>7.49</v>
      </c>
      <c r="C195" s="22">
        <v>20.6</v>
      </c>
      <c r="D195" s="22">
        <v>8.43</v>
      </c>
      <c r="E195" s="22">
        <v>20.6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t="s">
        <v>5</v>
      </c>
    </row>
    <row r="196" spans="1:11">
      <c r="A196" s="22">
        <v>975</v>
      </c>
      <c r="B196" s="22">
        <v>7.57</v>
      </c>
      <c r="C196" s="22">
        <v>20.6</v>
      </c>
      <c r="D196" s="22">
        <v>8.41</v>
      </c>
      <c r="E196" s="22">
        <v>20.6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t="s">
        <v>5</v>
      </c>
    </row>
    <row r="197" spans="1:11">
      <c r="A197" s="22">
        <v>980</v>
      </c>
      <c r="B197" s="22">
        <v>7.64</v>
      </c>
      <c r="C197" s="22">
        <v>20.6</v>
      </c>
      <c r="D197" s="22">
        <v>8.44</v>
      </c>
      <c r="E197" s="22">
        <v>20.6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t="s">
        <v>5</v>
      </c>
    </row>
    <row r="198" spans="1:11">
      <c r="A198" s="22">
        <v>985</v>
      </c>
      <c r="B198" s="22">
        <v>7.67</v>
      </c>
      <c r="C198" s="22">
        <v>20.6</v>
      </c>
      <c r="D198" s="22">
        <v>8.4499999999999993</v>
      </c>
      <c r="E198" s="22">
        <v>20.6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t="s">
        <v>5</v>
      </c>
    </row>
    <row r="199" spans="1:11">
      <c r="A199" s="22">
        <v>990</v>
      </c>
      <c r="B199" s="22">
        <v>7.68</v>
      </c>
      <c r="C199" s="22">
        <v>20.6</v>
      </c>
      <c r="D199" s="22">
        <v>8.4499999999999993</v>
      </c>
      <c r="E199" s="22">
        <v>20.6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t="s">
        <v>5</v>
      </c>
    </row>
    <row r="200" spans="1:11">
      <c r="A200" s="22">
        <v>995</v>
      </c>
      <c r="B200" s="22">
        <v>7.66</v>
      </c>
      <c r="C200" s="22">
        <v>20.6</v>
      </c>
      <c r="D200" s="22">
        <v>8.44</v>
      </c>
      <c r="E200" s="22">
        <v>20.6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t="s">
        <v>5</v>
      </c>
    </row>
    <row r="201" spans="1:11">
      <c r="A201" s="22">
        <v>1000</v>
      </c>
      <c r="B201" s="22">
        <v>7.67</v>
      </c>
      <c r="C201" s="22">
        <v>20.6</v>
      </c>
      <c r="D201" s="22">
        <v>8.4600000000000009</v>
      </c>
      <c r="E201" s="22">
        <v>20.6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t="s">
        <v>5</v>
      </c>
    </row>
    <row r="202" spans="1:11">
      <c r="A202" s="22">
        <v>1005</v>
      </c>
      <c r="B202" s="22">
        <v>7.7</v>
      </c>
      <c r="C202" s="22">
        <v>20.6</v>
      </c>
      <c r="D202" s="22">
        <v>8.4499999999999993</v>
      </c>
      <c r="E202" s="22">
        <v>20.6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t="s">
        <v>5</v>
      </c>
    </row>
    <row r="203" spans="1:11">
      <c r="A203" s="22">
        <v>1010</v>
      </c>
      <c r="B203" s="22">
        <v>7.8</v>
      </c>
      <c r="C203" s="22">
        <v>20.6</v>
      </c>
      <c r="D203" s="22">
        <v>8.4700000000000006</v>
      </c>
      <c r="E203" s="22">
        <v>20.6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t="s">
        <v>5</v>
      </c>
    </row>
    <row r="204" spans="1:11">
      <c r="A204" s="22">
        <v>1015</v>
      </c>
      <c r="B204" s="22">
        <v>7.85</v>
      </c>
      <c r="C204" s="22">
        <v>20.6</v>
      </c>
      <c r="D204" s="22">
        <v>8.4700000000000006</v>
      </c>
      <c r="E204" s="22">
        <v>20.6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t="s">
        <v>5</v>
      </c>
    </row>
    <row r="205" spans="1:11">
      <c r="A205" s="22">
        <v>1020</v>
      </c>
      <c r="B205" s="22">
        <v>7.86</v>
      </c>
      <c r="C205" s="22">
        <v>20.6</v>
      </c>
      <c r="D205" s="22">
        <v>8.48</v>
      </c>
      <c r="E205" s="22">
        <v>20.6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t="s">
        <v>5</v>
      </c>
    </row>
    <row r="206" spans="1:11">
      <c r="A206" s="22">
        <v>1025</v>
      </c>
      <c r="B206" s="22">
        <v>7.84</v>
      </c>
      <c r="C206" s="22">
        <v>20.6</v>
      </c>
      <c r="D206" s="22">
        <v>8.48</v>
      </c>
      <c r="E206" s="22">
        <v>20.6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t="s">
        <v>5</v>
      </c>
    </row>
    <row r="207" spans="1:11">
      <c r="K207" t="s">
        <v>5</v>
      </c>
    </row>
    <row r="208" spans="1:11">
      <c r="K208" t="s">
        <v>5</v>
      </c>
    </row>
    <row r="209" spans="11:11">
      <c r="K209" t="s">
        <v>5</v>
      </c>
    </row>
    <row r="210" spans="11:11">
      <c r="K210" t="s">
        <v>5</v>
      </c>
    </row>
    <row r="211" spans="11:11">
      <c r="K211" t="s">
        <v>5</v>
      </c>
    </row>
    <row r="212" spans="11:11">
      <c r="K212" t="s">
        <v>5</v>
      </c>
    </row>
    <row r="213" spans="11:11">
      <c r="K213" t="s">
        <v>5</v>
      </c>
    </row>
    <row r="214" spans="11:11">
      <c r="K214" t="s">
        <v>5</v>
      </c>
    </row>
    <row r="215" spans="11:11">
      <c r="K215" t="s">
        <v>5</v>
      </c>
    </row>
    <row r="216" spans="11:11">
      <c r="K216" t="s">
        <v>5</v>
      </c>
    </row>
    <row r="217" spans="11:11">
      <c r="K217" t="s">
        <v>5</v>
      </c>
    </row>
    <row r="218" spans="11:11">
      <c r="K218" t="s">
        <v>5</v>
      </c>
    </row>
    <row r="219" spans="11:11">
      <c r="K219" t="s">
        <v>5</v>
      </c>
    </row>
    <row r="220" spans="11:11">
      <c r="K220" t="s">
        <v>5</v>
      </c>
    </row>
    <row r="221" spans="11:11">
      <c r="K221" t="s">
        <v>5</v>
      </c>
    </row>
    <row r="222" spans="11:11">
      <c r="K222" t="s">
        <v>5</v>
      </c>
    </row>
    <row r="223" spans="11:11">
      <c r="K223" t="s">
        <v>5</v>
      </c>
    </row>
    <row r="224" spans="11:11">
      <c r="K224" t="s">
        <v>5</v>
      </c>
    </row>
    <row r="225" spans="11:11">
      <c r="K225" t="s">
        <v>5</v>
      </c>
    </row>
    <row r="226" spans="11:11">
      <c r="K226" t="s">
        <v>5</v>
      </c>
    </row>
    <row r="227" spans="11:11">
      <c r="K227" t="s">
        <v>5</v>
      </c>
    </row>
    <row r="228" spans="11:11">
      <c r="K228" t="s">
        <v>5</v>
      </c>
    </row>
    <row r="229" spans="11:11">
      <c r="K229" t="s">
        <v>5</v>
      </c>
    </row>
    <row r="230" spans="11:11">
      <c r="K230" t="s">
        <v>5</v>
      </c>
    </row>
    <row r="231" spans="11:11">
      <c r="K231" t="s">
        <v>5</v>
      </c>
    </row>
    <row r="232" spans="11:11">
      <c r="K232" t="s">
        <v>5</v>
      </c>
    </row>
    <row r="233" spans="11:11">
      <c r="K233" t="s">
        <v>5</v>
      </c>
    </row>
    <row r="234" spans="11:11">
      <c r="K234" t="s">
        <v>5</v>
      </c>
    </row>
    <row r="235" spans="11:11">
      <c r="K235" t="s">
        <v>5</v>
      </c>
    </row>
    <row r="236" spans="11:11">
      <c r="K236" t="s">
        <v>5</v>
      </c>
    </row>
    <row r="237" spans="11:11">
      <c r="K237" t="s">
        <v>5</v>
      </c>
    </row>
    <row r="238" spans="11:11">
      <c r="K238" t="s">
        <v>5</v>
      </c>
    </row>
    <row r="239" spans="11:11">
      <c r="K239" t="s">
        <v>5</v>
      </c>
    </row>
    <row r="240" spans="11:11">
      <c r="K240" t="s">
        <v>5</v>
      </c>
    </row>
    <row r="241" spans="11:11">
      <c r="K241" t="s">
        <v>5</v>
      </c>
    </row>
    <row r="242" spans="11:11">
      <c r="K242" t="s">
        <v>5</v>
      </c>
    </row>
    <row r="243" spans="11:11">
      <c r="K243" t="s">
        <v>5</v>
      </c>
    </row>
    <row r="244" spans="11:11">
      <c r="K244" t="s">
        <v>5</v>
      </c>
    </row>
    <row r="245" spans="11:11">
      <c r="K245" t="s">
        <v>5</v>
      </c>
    </row>
    <row r="246" spans="11:11">
      <c r="K246" t="s">
        <v>5</v>
      </c>
    </row>
    <row r="247" spans="11:11">
      <c r="K247" t="s">
        <v>5</v>
      </c>
    </row>
    <row r="248" spans="11:11">
      <c r="K248" t="s">
        <v>5</v>
      </c>
    </row>
    <row r="249" spans="11:11">
      <c r="K249" t="s">
        <v>5</v>
      </c>
    </row>
    <row r="250" spans="11:11">
      <c r="K250" t="s">
        <v>5</v>
      </c>
    </row>
    <row r="251" spans="11:11">
      <c r="K251" t="s">
        <v>5</v>
      </c>
    </row>
    <row r="252" spans="11:11">
      <c r="K252" t="s">
        <v>5</v>
      </c>
    </row>
    <row r="253" spans="11:11">
      <c r="K253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J4" sqref="J4"/>
    </sheetView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3"/>
  <sheetViews>
    <sheetView topLeftCell="A4" workbookViewId="0">
      <selection activeCell="M15" sqref="M15"/>
    </sheetView>
  </sheetViews>
  <sheetFormatPr baseColWidth="10" defaultRowHeight="15"/>
  <cols>
    <col min="8" max="8" width="23.85546875" customWidth="1"/>
    <col min="12" max="12" width="13.7109375" customWidth="1"/>
  </cols>
  <sheetData>
    <row r="1" spans="1:13" ht="15.75" thickBot="1">
      <c r="A1" s="1"/>
      <c r="B1" s="1"/>
      <c r="C1" s="1"/>
      <c r="D1" s="2" t="s">
        <v>6</v>
      </c>
      <c r="E1" s="2"/>
    </row>
    <row r="2" spans="1:13" ht="18.75" thickBot="1">
      <c r="A2" s="1"/>
      <c r="B2" s="1"/>
      <c r="C2" s="1"/>
      <c r="D2" s="31" t="s">
        <v>7</v>
      </c>
      <c r="E2" s="31"/>
      <c r="F2" s="32" t="s">
        <v>8</v>
      </c>
      <c r="G2" s="33"/>
      <c r="H2" s="34" t="s">
        <v>9</v>
      </c>
      <c r="I2" s="33"/>
      <c r="J2" s="35" t="s">
        <v>10</v>
      </c>
      <c r="K2" s="36"/>
      <c r="L2" s="36"/>
      <c r="M2" s="37"/>
    </row>
    <row r="3" spans="1:13" ht="18">
      <c r="A3" s="3"/>
      <c r="D3" s="4" t="s">
        <v>11</v>
      </c>
      <c r="E3" s="5">
        <f>763/760</f>
        <v>1.0039473684210527</v>
      </c>
      <c r="F3" s="6" t="s">
        <v>12</v>
      </c>
      <c r="G3" s="6">
        <v>1.2669999999999999E-3</v>
      </c>
      <c r="H3" s="7" t="s">
        <v>41</v>
      </c>
      <c r="I3" s="8">
        <v>45</v>
      </c>
      <c r="J3" s="11" t="s">
        <v>13</v>
      </c>
      <c r="K3" s="9">
        <v>1.35</v>
      </c>
      <c r="L3" s="12" t="s">
        <v>44</v>
      </c>
      <c r="M3" s="26">
        <f>(0.21*(1000/(0.082*E4/E3))/(G6))</f>
        <v>0.26510894612772584</v>
      </c>
    </row>
    <row r="4" spans="1:13" ht="18">
      <c r="A4" s="10"/>
      <c r="D4" s="4" t="s">
        <v>14</v>
      </c>
      <c r="E4" s="4">
        <f>273.15+19.5</f>
        <v>292.64999999999998</v>
      </c>
      <c r="F4" s="11" t="s">
        <v>15</v>
      </c>
      <c r="G4" s="11">
        <f>273.15+[1]Dades!C2</f>
        <v>298.64999999999998</v>
      </c>
      <c r="H4" s="12" t="s">
        <v>43</v>
      </c>
      <c r="I4" s="9">
        <f>I3*60/1000</f>
        <v>2.7</v>
      </c>
      <c r="J4" s="11" t="s">
        <v>16</v>
      </c>
      <c r="K4" s="9">
        <f>(K3*PI()*0.0254^2)/4</f>
        <v>6.8405509678162192E-4</v>
      </c>
      <c r="L4" s="12" t="s">
        <v>17</v>
      </c>
      <c r="M4" s="26">
        <v>64</v>
      </c>
    </row>
    <row r="5" spans="1:13" ht="18">
      <c r="A5" s="10"/>
      <c r="D5" s="4" t="s">
        <v>18</v>
      </c>
      <c r="E5" s="4">
        <f>(E4*0.082)/(E3)</f>
        <v>23.902946264744429</v>
      </c>
      <c r="F5" s="11" t="s">
        <v>19</v>
      </c>
      <c r="G5" s="11">
        <f>G3*EXP(1650*((1/G4)-(1/298.15)))</f>
        <v>1.2553151574964906E-3</v>
      </c>
      <c r="H5" s="12" t="s">
        <v>42</v>
      </c>
      <c r="I5" s="13">
        <v>40</v>
      </c>
      <c r="J5" s="11" t="s">
        <v>20</v>
      </c>
      <c r="K5" s="9">
        <f>60*K4/I4</f>
        <v>1.520122437292493E-2</v>
      </c>
      <c r="L5" s="12" t="s">
        <v>21</v>
      </c>
      <c r="M5" s="9">
        <f>(18.38+2.3*M4)/1000</f>
        <v>0.16557999999999998</v>
      </c>
    </row>
    <row r="6" spans="1:13" ht="15.75" thickBot="1">
      <c r="F6" s="14" t="s">
        <v>22</v>
      </c>
      <c r="G6" s="15">
        <f>1/(G5*0.082*293.15)</f>
        <v>33.139311116774195</v>
      </c>
      <c r="H6" s="12" t="s">
        <v>23</v>
      </c>
      <c r="I6" s="9">
        <f>0.0254^2*PI()/4</f>
        <v>5.0670747909749769E-4</v>
      </c>
      <c r="J6" s="14" t="s">
        <v>24</v>
      </c>
      <c r="K6" s="15">
        <f>K4/(I5/1000)</f>
        <v>1.7101377419540549E-2</v>
      </c>
      <c r="L6" s="14" t="s">
        <v>25</v>
      </c>
      <c r="M6" s="16">
        <f>M5/(I5/1000)</f>
        <v>4.1394999999999991</v>
      </c>
    </row>
    <row r="7" spans="1:13">
      <c r="H7" s="12" t="s">
        <v>26</v>
      </c>
      <c r="I7" s="9">
        <f>(I4/I6)/3600</f>
        <v>1.4801439310424889</v>
      </c>
    </row>
    <row r="8" spans="1:13" ht="15.75" thickBot="1">
      <c r="H8" s="14" t="s">
        <v>27</v>
      </c>
      <c r="I8" s="15">
        <f>(I5/I6)/(60*1000)</f>
        <v>1.3156834942599902</v>
      </c>
    </row>
    <row r="9" spans="1:13" ht="15.75" thickBot="1"/>
    <row r="10" spans="1:13" ht="15.75" thickBot="1">
      <c r="G10" s="38" t="s">
        <v>45</v>
      </c>
      <c r="H10" s="39"/>
    </row>
    <row r="11" spans="1:13" ht="18">
      <c r="B11" s="17" t="s">
        <v>28</v>
      </c>
      <c r="C11" s="18" t="s">
        <v>29</v>
      </c>
      <c r="D11" s="19"/>
      <c r="E11" s="29" t="s">
        <v>30</v>
      </c>
      <c r="F11" s="30"/>
      <c r="G11" s="20" t="s">
        <v>31</v>
      </c>
      <c r="H11" s="20" t="s">
        <v>32</v>
      </c>
    </row>
    <row r="12" spans="1:13" ht="49.5" customHeight="1">
      <c r="B12" s="21" t="s">
        <v>33</v>
      </c>
      <c r="C12" s="21" t="s">
        <v>34</v>
      </c>
      <c r="D12" s="21" t="s">
        <v>35</v>
      </c>
      <c r="E12" s="21" t="s">
        <v>34</v>
      </c>
      <c r="F12" s="21" t="s">
        <v>35</v>
      </c>
      <c r="G12" s="17" t="s">
        <v>33</v>
      </c>
      <c r="H12" s="17"/>
    </row>
    <row r="13" spans="1:13">
      <c r="B13" s="25">
        <v>410</v>
      </c>
      <c r="C13" s="25">
        <v>1.64</v>
      </c>
      <c r="D13" s="25">
        <v>4.78</v>
      </c>
      <c r="E13" s="23">
        <f>C13/32</f>
        <v>5.1249999999999997E-2</v>
      </c>
      <c r="F13" s="22">
        <f>D13/32</f>
        <v>0.14937500000000001</v>
      </c>
      <c r="G13" s="22">
        <f t="shared" ref="G13:G76" si="0">B13-B$13</f>
        <v>0</v>
      </c>
      <c r="H13" s="27">
        <f>LN((M$3-E13)/(M$3-F13))</f>
        <v>0.61402267846924818</v>
      </c>
    </row>
    <row r="14" spans="1:13">
      <c r="B14" s="25">
        <v>415</v>
      </c>
      <c r="C14" s="25">
        <v>1.64</v>
      </c>
      <c r="D14" s="25">
        <v>4.78</v>
      </c>
      <c r="E14" s="23">
        <f t="shared" ref="E14:F45" si="1">C14/32</f>
        <v>5.1249999999999997E-2</v>
      </c>
      <c r="F14" s="22">
        <f t="shared" si="1"/>
        <v>0.14937500000000001</v>
      </c>
      <c r="G14" s="22">
        <f t="shared" si="0"/>
        <v>5</v>
      </c>
      <c r="H14" s="27">
        <f t="shared" ref="H14:H77" si="2">LN((M$3-E14)/(M$3-F14))</f>
        <v>0.61402267846924818</v>
      </c>
    </row>
    <row r="15" spans="1:13">
      <c r="B15" s="25">
        <v>420</v>
      </c>
      <c r="C15" s="25">
        <v>1.64</v>
      </c>
      <c r="D15" s="25">
        <v>4.79</v>
      </c>
      <c r="E15" s="23">
        <f t="shared" si="1"/>
        <v>5.1249999999999997E-2</v>
      </c>
      <c r="F15" s="22">
        <f t="shared" si="1"/>
        <v>0.1496875</v>
      </c>
      <c r="G15" s="22">
        <f t="shared" si="0"/>
        <v>10</v>
      </c>
      <c r="H15" s="27">
        <f t="shared" si="2"/>
        <v>0.61672648898676019</v>
      </c>
    </row>
    <row r="16" spans="1:13">
      <c r="B16" s="25">
        <v>425</v>
      </c>
      <c r="C16" s="25">
        <v>1.64</v>
      </c>
      <c r="D16" s="25">
        <v>4.8</v>
      </c>
      <c r="E16" s="23">
        <f t="shared" si="1"/>
        <v>5.1249999999999997E-2</v>
      </c>
      <c r="F16" s="22">
        <f t="shared" si="1"/>
        <v>0.15</v>
      </c>
      <c r="G16" s="22">
        <f t="shared" si="0"/>
        <v>15</v>
      </c>
      <c r="H16" s="27">
        <f t="shared" si="2"/>
        <v>0.61943762992012019</v>
      </c>
    </row>
    <row r="17" spans="2:8">
      <c r="B17" s="25">
        <v>430</v>
      </c>
      <c r="C17" s="25">
        <v>1.64</v>
      </c>
      <c r="D17" s="25">
        <v>4.8</v>
      </c>
      <c r="E17" s="23">
        <f t="shared" si="1"/>
        <v>5.1249999999999997E-2</v>
      </c>
      <c r="F17" s="22">
        <f t="shared" si="1"/>
        <v>0.15</v>
      </c>
      <c r="G17" s="22">
        <f t="shared" si="0"/>
        <v>20</v>
      </c>
      <c r="H17" s="27">
        <f t="shared" si="2"/>
        <v>0.61943762992012019</v>
      </c>
    </row>
    <row r="18" spans="2:8">
      <c r="B18" s="25">
        <v>435</v>
      </c>
      <c r="C18" s="25">
        <v>1.64</v>
      </c>
      <c r="D18" s="25">
        <v>4.8099999999999996</v>
      </c>
      <c r="E18" s="23">
        <f t="shared" si="1"/>
        <v>5.1249999999999997E-2</v>
      </c>
      <c r="F18" s="22">
        <f t="shared" si="1"/>
        <v>0.15031249999999999</v>
      </c>
      <c r="G18" s="22">
        <f t="shared" si="0"/>
        <v>25</v>
      </c>
      <c r="H18" s="27">
        <f t="shared" si="2"/>
        <v>0.62215614112501239</v>
      </c>
    </row>
    <row r="19" spans="2:8">
      <c r="B19" s="25">
        <v>440</v>
      </c>
      <c r="C19" s="25">
        <v>1.64</v>
      </c>
      <c r="D19" s="25">
        <v>5.3</v>
      </c>
      <c r="E19" s="23">
        <f t="shared" si="1"/>
        <v>5.1249999999999997E-2</v>
      </c>
      <c r="F19" s="22">
        <f t="shared" si="1"/>
        <v>0.16562499999999999</v>
      </c>
      <c r="G19" s="22">
        <f t="shared" si="0"/>
        <v>30</v>
      </c>
      <c r="H19" s="27">
        <f t="shared" si="2"/>
        <v>0.76532038175876116</v>
      </c>
    </row>
    <row r="20" spans="2:8">
      <c r="B20" s="25">
        <v>445</v>
      </c>
      <c r="C20" s="25">
        <v>1.64</v>
      </c>
      <c r="D20" s="25">
        <v>5.35</v>
      </c>
      <c r="E20" s="23">
        <f t="shared" si="1"/>
        <v>5.1249999999999997E-2</v>
      </c>
      <c r="F20" s="22">
        <f t="shared" si="1"/>
        <v>0.16718749999999999</v>
      </c>
      <c r="G20" s="22">
        <f t="shared" si="0"/>
        <v>35</v>
      </c>
      <c r="H20" s="27">
        <f t="shared" si="2"/>
        <v>0.78115108033952363</v>
      </c>
    </row>
    <row r="21" spans="2:8">
      <c r="B21" s="25">
        <v>450</v>
      </c>
      <c r="C21" s="25">
        <v>1.64</v>
      </c>
      <c r="D21" s="25">
        <v>5.38</v>
      </c>
      <c r="E21" s="23">
        <f t="shared" si="1"/>
        <v>5.1249999999999997E-2</v>
      </c>
      <c r="F21" s="22">
        <f t="shared" si="1"/>
        <v>0.168125</v>
      </c>
      <c r="G21" s="22">
        <f t="shared" si="0"/>
        <v>40</v>
      </c>
      <c r="H21" s="27">
        <f t="shared" si="2"/>
        <v>0.7907712064875061</v>
      </c>
    </row>
    <row r="22" spans="2:8">
      <c r="B22" s="25">
        <v>455</v>
      </c>
      <c r="C22" s="25">
        <v>1.64</v>
      </c>
      <c r="D22" s="25">
        <v>5.4</v>
      </c>
      <c r="E22" s="23">
        <f t="shared" si="1"/>
        <v>5.1249999999999997E-2</v>
      </c>
      <c r="F22" s="22">
        <f t="shared" si="1"/>
        <v>0.16875000000000001</v>
      </c>
      <c r="G22" s="22">
        <f t="shared" si="0"/>
        <v>45</v>
      </c>
      <c r="H22" s="27">
        <f t="shared" si="2"/>
        <v>0.79723642659197891</v>
      </c>
    </row>
    <row r="23" spans="2:8">
      <c r="B23" s="25">
        <v>460</v>
      </c>
      <c r="C23" s="25">
        <v>1.64</v>
      </c>
      <c r="D23" s="25">
        <v>5.39</v>
      </c>
      <c r="E23" s="23">
        <f t="shared" si="1"/>
        <v>5.1249999999999997E-2</v>
      </c>
      <c r="F23" s="22">
        <f t="shared" si="1"/>
        <v>0.16843749999999999</v>
      </c>
      <c r="G23" s="22">
        <f t="shared" si="0"/>
        <v>50</v>
      </c>
      <c r="H23" s="27">
        <f t="shared" si="2"/>
        <v>0.79399859166496722</v>
      </c>
    </row>
    <row r="24" spans="2:8">
      <c r="B24" s="25">
        <v>465</v>
      </c>
      <c r="C24" s="25">
        <v>1.64</v>
      </c>
      <c r="D24" s="25">
        <v>5.39</v>
      </c>
      <c r="E24" s="23">
        <f t="shared" si="1"/>
        <v>5.1249999999999997E-2</v>
      </c>
      <c r="F24" s="22">
        <f t="shared" si="1"/>
        <v>0.16843749999999999</v>
      </c>
      <c r="G24" s="22">
        <f t="shared" si="0"/>
        <v>55</v>
      </c>
      <c r="H24" s="27">
        <f t="shared" si="2"/>
        <v>0.79399859166496722</v>
      </c>
    </row>
    <row r="25" spans="2:8">
      <c r="B25" s="25">
        <v>470</v>
      </c>
      <c r="C25" s="25">
        <v>1.64</v>
      </c>
      <c r="D25" s="25">
        <v>5.38</v>
      </c>
      <c r="E25" s="23">
        <f t="shared" si="1"/>
        <v>5.1249999999999997E-2</v>
      </c>
      <c r="F25" s="22">
        <f t="shared" si="1"/>
        <v>0.168125</v>
      </c>
      <c r="G25" s="22">
        <f t="shared" si="0"/>
        <v>60</v>
      </c>
      <c r="H25" s="27">
        <f t="shared" si="2"/>
        <v>0.7907712064875061</v>
      </c>
    </row>
    <row r="26" spans="2:8">
      <c r="B26" s="25">
        <v>475</v>
      </c>
      <c r="C26" s="25">
        <v>1.64</v>
      </c>
      <c r="D26" s="25">
        <v>5.38</v>
      </c>
      <c r="E26" s="23">
        <f t="shared" si="1"/>
        <v>5.1249999999999997E-2</v>
      </c>
      <c r="F26" s="22">
        <f t="shared" si="1"/>
        <v>0.168125</v>
      </c>
      <c r="G26" s="22">
        <f t="shared" si="0"/>
        <v>65</v>
      </c>
      <c r="H26" s="27">
        <f t="shared" si="2"/>
        <v>0.7907712064875061</v>
      </c>
    </row>
    <row r="27" spans="2:8">
      <c r="B27" s="25">
        <v>480</v>
      </c>
      <c r="C27" s="25">
        <v>1.64</v>
      </c>
      <c r="D27" s="25">
        <v>5.38</v>
      </c>
      <c r="E27" s="23">
        <f t="shared" si="1"/>
        <v>5.1249999999999997E-2</v>
      </c>
      <c r="F27" s="22">
        <f t="shared" si="1"/>
        <v>0.168125</v>
      </c>
      <c r="G27" s="22">
        <f t="shared" si="0"/>
        <v>70</v>
      </c>
      <c r="H27" s="27">
        <f t="shared" si="2"/>
        <v>0.7907712064875061</v>
      </c>
    </row>
    <row r="28" spans="2:8">
      <c r="B28" s="25">
        <v>485</v>
      </c>
      <c r="C28" s="25">
        <v>2.16</v>
      </c>
      <c r="D28" s="25">
        <v>7.18</v>
      </c>
      <c r="E28" s="23">
        <f t="shared" si="1"/>
        <v>6.7500000000000004E-2</v>
      </c>
      <c r="F28" s="22">
        <f t="shared" si="1"/>
        <v>0.22437499999999999</v>
      </c>
      <c r="G28" s="22">
        <f t="shared" si="0"/>
        <v>75</v>
      </c>
      <c r="H28" s="27">
        <f t="shared" si="2"/>
        <v>1.5792282562062583</v>
      </c>
    </row>
    <row r="29" spans="2:8">
      <c r="B29" s="25">
        <v>490</v>
      </c>
      <c r="C29" s="25">
        <v>2.3199999999999998</v>
      </c>
      <c r="D29" s="25">
        <v>7.36</v>
      </c>
      <c r="E29" s="23">
        <f t="shared" si="1"/>
        <v>7.2499999999999995E-2</v>
      </c>
      <c r="F29" s="22">
        <f t="shared" si="1"/>
        <v>0.23</v>
      </c>
      <c r="G29" s="22">
        <f t="shared" si="0"/>
        <v>80</v>
      </c>
      <c r="H29" s="27">
        <f t="shared" si="2"/>
        <v>1.7022059741162097</v>
      </c>
    </row>
    <row r="30" spans="2:8">
      <c r="B30" s="25">
        <v>495</v>
      </c>
      <c r="C30" s="25">
        <v>2.36</v>
      </c>
      <c r="D30" s="25">
        <v>7.44</v>
      </c>
      <c r="E30" s="23">
        <f t="shared" si="1"/>
        <v>7.3749999999999996E-2</v>
      </c>
      <c r="F30" s="22">
        <f t="shared" si="1"/>
        <v>0.23250000000000001</v>
      </c>
      <c r="G30" s="22">
        <f t="shared" si="0"/>
        <v>85</v>
      </c>
      <c r="H30" s="27">
        <f t="shared" si="2"/>
        <v>1.7695642916494572</v>
      </c>
    </row>
    <row r="31" spans="2:8">
      <c r="B31" s="25">
        <v>500</v>
      </c>
      <c r="C31" s="25">
        <v>2.37</v>
      </c>
      <c r="D31" s="25">
        <v>7.52</v>
      </c>
      <c r="E31" s="23">
        <f t="shared" si="1"/>
        <v>7.4062500000000003E-2</v>
      </c>
      <c r="F31" s="22">
        <f t="shared" si="1"/>
        <v>0.23499999999999999</v>
      </c>
      <c r="G31" s="22">
        <f t="shared" si="0"/>
        <v>90</v>
      </c>
      <c r="H31" s="27">
        <f t="shared" si="2"/>
        <v>1.8476942307870079</v>
      </c>
    </row>
    <row r="32" spans="2:8">
      <c r="B32" s="25">
        <v>505</v>
      </c>
      <c r="C32" s="25">
        <v>2.37</v>
      </c>
      <c r="D32" s="25">
        <v>7.56</v>
      </c>
      <c r="E32" s="23">
        <f t="shared" si="1"/>
        <v>7.4062500000000003E-2</v>
      </c>
      <c r="F32" s="22">
        <f t="shared" si="1"/>
        <v>0.23624999999999999</v>
      </c>
      <c r="G32" s="22">
        <f t="shared" si="0"/>
        <v>95</v>
      </c>
      <c r="H32" s="27">
        <f t="shared" si="2"/>
        <v>1.8900965359601936</v>
      </c>
    </row>
    <row r="33" spans="2:8">
      <c r="B33" s="25">
        <v>510</v>
      </c>
      <c r="C33" s="25">
        <v>2.38</v>
      </c>
      <c r="D33" s="25">
        <v>7.54</v>
      </c>
      <c r="E33" s="23">
        <f t="shared" si="1"/>
        <v>7.4374999999999997E-2</v>
      </c>
      <c r="F33" s="22">
        <f t="shared" si="1"/>
        <v>0.235625</v>
      </c>
      <c r="G33" s="22">
        <f t="shared" si="0"/>
        <v>100</v>
      </c>
      <c r="H33" s="27">
        <f t="shared" si="2"/>
        <v>1.8670335886203941</v>
      </c>
    </row>
    <row r="34" spans="2:8">
      <c r="B34" s="25">
        <v>515</v>
      </c>
      <c r="C34" s="25">
        <v>2.41</v>
      </c>
      <c r="D34" s="25">
        <v>7.59</v>
      </c>
      <c r="E34" s="23">
        <f t="shared" si="1"/>
        <v>7.5312500000000004E-2</v>
      </c>
      <c r="F34" s="22">
        <f t="shared" si="1"/>
        <v>0.2371875</v>
      </c>
      <c r="G34" s="22">
        <f t="shared" si="0"/>
        <v>105</v>
      </c>
      <c r="H34" s="27">
        <f t="shared" si="2"/>
        <v>1.9165570897413291</v>
      </c>
    </row>
    <row r="35" spans="2:8">
      <c r="B35" s="25">
        <v>520</v>
      </c>
      <c r="C35" s="25">
        <v>2.5</v>
      </c>
      <c r="D35" s="25">
        <v>7.61</v>
      </c>
      <c r="E35" s="23">
        <f t="shared" si="1"/>
        <v>7.8125E-2</v>
      </c>
      <c r="F35" s="22">
        <f t="shared" si="1"/>
        <v>0.23781250000000001</v>
      </c>
      <c r="G35" s="22">
        <f t="shared" si="0"/>
        <v>110</v>
      </c>
      <c r="H35" s="27">
        <f t="shared" si="2"/>
        <v>1.9242662483395663</v>
      </c>
    </row>
    <row r="36" spans="2:8">
      <c r="B36" s="25">
        <v>525</v>
      </c>
      <c r="C36" s="25">
        <v>2.62</v>
      </c>
      <c r="D36" s="25">
        <v>7.57</v>
      </c>
      <c r="E36" s="23">
        <f t="shared" si="1"/>
        <v>8.1875000000000003E-2</v>
      </c>
      <c r="F36" s="22">
        <f t="shared" si="1"/>
        <v>0.23656250000000001</v>
      </c>
      <c r="G36" s="22">
        <f t="shared" si="0"/>
        <v>115</v>
      </c>
      <c r="H36" s="27">
        <f t="shared" si="2"/>
        <v>1.8592312810668488</v>
      </c>
    </row>
    <row r="37" spans="2:8">
      <c r="B37" s="25">
        <v>530</v>
      </c>
      <c r="C37" s="25">
        <v>2.65</v>
      </c>
      <c r="D37" s="25">
        <v>7.62</v>
      </c>
      <c r="E37" s="23">
        <f t="shared" si="1"/>
        <v>8.2812499999999997E-2</v>
      </c>
      <c r="F37" s="22">
        <f t="shared" si="1"/>
        <v>0.238125</v>
      </c>
      <c r="G37" s="22">
        <f t="shared" si="0"/>
        <v>120</v>
      </c>
      <c r="H37" s="27">
        <f t="shared" si="2"/>
        <v>1.9103920855530139</v>
      </c>
    </row>
    <row r="38" spans="2:8">
      <c r="B38" s="25">
        <v>535</v>
      </c>
      <c r="C38" s="25">
        <v>2.67</v>
      </c>
      <c r="D38" s="25">
        <v>7.65</v>
      </c>
      <c r="E38" s="23">
        <f t="shared" si="1"/>
        <v>8.3437499999999998E-2</v>
      </c>
      <c r="F38" s="22">
        <f t="shared" si="1"/>
        <v>0.23906250000000001</v>
      </c>
      <c r="G38" s="22">
        <f t="shared" si="0"/>
        <v>125</v>
      </c>
      <c r="H38" s="27">
        <f t="shared" si="2"/>
        <v>1.9423184807557003</v>
      </c>
    </row>
    <row r="39" spans="2:8">
      <c r="B39" s="25">
        <v>540</v>
      </c>
      <c r="C39" s="25">
        <v>2.75</v>
      </c>
      <c r="D39" s="25">
        <v>7.61</v>
      </c>
      <c r="E39" s="23">
        <f t="shared" si="1"/>
        <v>8.59375E-2</v>
      </c>
      <c r="F39" s="22">
        <f t="shared" si="1"/>
        <v>0.23781250000000001</v>
      </c>
      <c r="G39" s="22">
        <f t="shared" si="0"/>
        <v>130</v>
      </c>
      <c r="H39" s="27">
        <f t="shared" si="2"/>
        <v>1.8815866317942538</v>
      </c>
    </row>
    <row r="40" spans="2:8">
      <c r="B40" s="25">
        <v>545</v>
      </c>
      <c r="C40" s="25">
        <v>2.89</v>
      </c>
      <c r="D40" s="25">
        <v>7.67</v>
      </c>
      <c r="E40" s="23">
        <f t="shared" si="1"/>
        <v>9.0312500000000004E-2</v>
      </c>
      <c r="F40" s="22">
        <f t="shared" si="1"/>
        <v>0.2396875</v>
      </c>
      <c r="G40" s="22">
        <f t="shared" si="0"/>
        <v>135</v>
      </c>
      <c r="H40" s="27">
        <f t="shared" si="2"/>
        <v>1.9280289784268461</v>
      </c>
    </row>
    <row r="41" spans="2:8">
      <c r="B41" s="25">
        <v>550</v>
      </c>
      <c r="C41" s="25">
        <v>3.21</v>
      </c>
      <c r="D41" s="25">
        <v>7.68</v>
      </c>
      <c r="E41" s="23">
        <f t="shared" si="1"/>
        <v>0.1003125</v>
      </c>
      <c r="F41" s="22">
        <f t="shared" si="1"/>
        <v>0.24</v>
      </c>
      <c r="G41" s="22">
        <f t="shared" si="0"/>
        <v>140</v>
      </c>
      <c r="H41" s="27">
        <f t="shared" si="2"/>
        <v>1.8814868504171733</v>
      </c>
    </row>
    <row r="42" spans="2:8">
      <c r="B42" s="25">
        <v>555</v>
      </c>
      <c r="C42" s="25">
        <v>3.4</v>
      </c>
      <c r="D42" s="25">
        <v>7.71</v>
      </c>
      <c r="E42" s="23">
        <f t="shared" si="1"/>
        <v>0.10625</v>
      </c>
      <c r="F42" s="22">
        <f t="shared" si="1"/>
        <v>0.2409375</v>
      </c>
      <c r="G42" s="22">
        <f t="shared" si="0"/>
        <v>145</v>
      </c>
      <c r="H42" s="27">
        <f t="shared" si="2"/>
        <v>1.8828446527733391</v>
      </c>
    </row>
    <row r="43" spans="2:8">
      <c r="B43" s="25">
        <v>560</v>
      </c>
      <c r="C43" s="25">
        <v>3.5</v>
      </c>
      <c r="D43" s="25">
        <v>7.71</v>
      </c>
      <c r="E43" s="23">
        <f t="shared" si="1"/>
        <v>0.109375</v>
      </c>
      <c r="F43" s="22">
        <f t="shared" si="1"/>
        <v>0.2409375</v>
      </c>
      <c r="G43" s="22">
        <f t="shared" si="0"/>
        <v>150</v>
      </c>
      <c r="H43" s="27">
        <f t="shared" si="2"/>
        <v>1.8629770532927648</v>
      </c>
    </row>
    <row r="44" spans="2:8">
      <c r="B44" s="25">
        <v>565</v>
      </c>
      <c r="C44" s="25">
        <v>3.55</v>
      </c>
      <c r="D44" s="25">
        <v>7.76</v>
      </c>
      <c r="E44" s="23">
        <f t="shared" si="1"/>
        <v>0.11093749999999999</v>
      </c>
      <c r="F44" s="22">
        <f t="shared" si="1"/>
        <v>0.24249999999999999</v>
      </c>
      <c r="G44" s="22">
        <f t="shared" si="0"/>
        <v>155</v>
      </c>
      <c r="H44" s="27">
        <f t="shared" si="2"/>
        <v>1.9197195954021038</v>
      </c>
    </row>
    <row r="45" spans="2:8">
      <c r="B45" s="25">
        <v>570</v>
      </c>
      <c r="C45" s="25">
        <v>3.62</v>
      </c>
      <c r="D45" s="25">
        <v>7.75</v>
      </c>
      <c r="E45" s="23">
        <f t="shared" si="1"/>
        <v>0.113125</v>
      </c>
      <c r="F45" s="22">
        <f t="shared" si="1"/>
        <v>0.2421875</v>
      </c>
      <c r="G45" s="22">
        <f t="shared" si="0"/>
        <v>160</v>
      </c>
      <c r="H45" s="27">
        <f t="shared" si="2"/>
        <v>1.89170191325352</v>
      </c>
    </row>
    <row r="46" spans="2:8">
      <c r="B46" s="25">
        <v>575</v>
      </c>
      <c r="C46" s="25">
        <v>3.63</v>
      </c>
      <c r="D46" s="25">
        <v>7.78</v>
      </c>
      <c r="E46" s="23">
        <f t="shared" ref="E46:F77" si="3">C46/32</f>
        <v>0.1134375</v>
      </c>
      <c r="F46" s="22">
        <f t="shared" si="3"/>
        <v>0.24312500000000001</v>
      </c>
      <c r="G46" s="22">
        <f t="shared" si="0"/>
        <v>165</v>
      </c>
      <c r="H46" s="27">
        <f t="shared" si="2"/>
        <v>1.9314041772013757</v>
      </c>
    </row>
    <row r="47" spans="2:8">
      <c r="B47" s="25">
        <v>580</v>
      </c>
      <c r="C47" s="25">
        <v>3.64</v>
      </c>
      <c r="D47" s="25">
        <v>7.75</v>
      </c>
      <c r="E47" s="23">
        <f t="shared" si="3"/>
        <v>0.11375</v>
      </c>
      <c r="F47" s="22">
        <f t="shared" si="3"/>
        <v>0.2421875</v>
      </c>
      <c r="G47" s="22">
        <f t="shared" si="0"/>
        <v>170</v>
      </c>
      <c r="H47" s="27">
        <f t="shared" si="2"/>
        <v>1.8875811581584516</v>
      </c>
    </row>
    <row r="48" spans="2:8">
      <c r="B48" s="25">
        <v>585</v>
      </c>
      <c r="C48" s="25">
        <v>3.73</v>
      </c>
      <c r="D48" s="25">
        <v>7.77</v>
      </c>
      <c r="E48" s="23">
        <f t="shared" si="3"/>
        <v>0.1165625</v>
      </c>
      <c r="F48" s="22">
        <f t="shared" si="3"/>
        <v>0.24281249999999999</v>
      </c>
      <c r="G48" s="22">
        <f t="shared" si="0"/>
        <v>175</v>
      </c>
      <c r="H48" s="27">
        <f t="shared" si="2"/>
        <v>1.8964703785815509</v>
      </c>
    </row>
    <row r="49" spans="1:8">
      <c r="B49" s="25">
        <v>590</v>
      </c>
      <c r="C49" s="25">
        <v>3.8</v>
      </c>
      <c r="D49" s="25">
        <v>7.82</v>
      </c>
      <c r="E49" s="23">
        <f t="shared" si="3"/>
        <v>0.11874999999999999</v>
      </c>
      <c r="F49" s="22">
        <f t="shared" si="3"/>
        <v>0.24437500000000001</v>
      </c>
      <c r="G49" s="22">
        <f t="shared" si="0"/>
        <v>180</v>
      </c>
      <c r="H49" s="27">
        <f t="shared" si="2"/>
        <v>1.9542898729367191</v>
      </c>
    </row>
    <row r="50" spans="1:8">
      <c r="B50" s="25">
        <v>595</v>
      </c>
      <c r="C50" s="25">
        <v>3.85</v>
      </c>
      <c r="D50" s="25">
        <v>7.84</v>
      </c>
      <c r="E50" s="23">
        <f t="shared" si="3"/>
        <v>0.1203125</v>
      </c>
      <c r="F50" s="22">
        <f t="shared" si="3"/>
        <v>0.245</v>
      </c>
      <c r="G50" s="22">
        <f t="shared" si="0"/>
        <v>185</v>
      </c>
      <c r="H50" s="27">
        <f t="shared" si="2"/>
        <v>1.974164139306358</v>
      </c>
    </row>
    <row r="51" spans="1:8">
      <c r="B51" s="25">
        <v>600</v>
      </c>
      <c r="C51" s="25">
        <v>3.84</v>
      </c>
      <c r="D51" s="25">
        <v>7.8</v>
      </c>
      <c r="E51" s="23">
        <f t="shared" si="3"/>
        <v>0.12</v>
      </c>
      <c r="F51" s="22">
        <f t="shared" si="3"/>
        <v>0.24374999999999999</v>
      </c>
      <c r="G51" s="22">
        <f t="shared" si="0"/>
        <v>190</v>
      </c>
      <c r="H51" s="27">
        <f t="shared" si="2"/>
        <v>1.9160141386163272</v>
      </c>
    </row>
    <row r="52" spans="1:8">
      <c r="B52" s="25">
        <v>605</v>
      </c>
      <c r="C52" s="25">
        <v>3.91</v>
      </c>
      <c r="D52" s="25">
        <v>7.84</v>
      </c>
      <c r="E52" s="23">
        <f t="shared" si="3"/>
        <v>0.1221875</v>
      </c>
      <c r="F52" s="22">
        <f t="shared" si="3"/>
        <v>0.245</v>
      </c>
      <c r="G52" s="22">
        <f t="shared" si="0"/>
        <v>195</v>
      </c>
      <c r="H52" s="27">
        <f t="shared" si="2"/>
        <v>1.9611303545187289</v>
      </c>
    </row>
    <row r="53" spans="1:8">
      <c r="B53" s="25">
        <v>610</v>
      </c>
      <c r="C53" s="25">
        <v>4.09</v>
      </c>
      <c r="D53" s="25">
        <v>7.86</v>
      </c>
      <c r="E53" s="23">
        <f t="shared" si="3"/>
        <v>0.1278125</v>
      </c>
      <c r="F53" s="22">
        <f t="shared" si="3"/>
        <v>0.24562500000000001</v>
      </c>
      <c r="G53" s="22">
        <f t="shared" si="0"/>
        <v>200</v>
      </c>
      <c r="H53" s="27">
        <f t="shared" si="2"/>
        <v>1.9525515774546016</v>
      </c>
    </row>
    <row r="54" spans="1:8">
      <c r="A54" s="1"/>
      <c r="B54" s="25">
        <v>615</v>
      </c>
      <c r="C54" s="25">
        <v>4.2</v>
      </c>
      <c r="D54" s="25">
        <v>7.83</v>
      </c>
      <c r="E54" s="23">
        <f t="shared" si="3"/>
        <v>0.13125000000000001</v>
      </c>
      <c r="F54" s="22">
        <f t="shared" si="3"/>
        <v>0.2446875</v>
      </c>
      <c r="G54" s="22">
        <f t="shared" si="0"/>
        <v>205</v>
      </c>
      <c r="H54" s="27">
        <f t="shared" si="2"/>
        <v>1.8802009752851774</v>
      </c>
    </row>
    <row r="55" spans="1:8">
      <c r="A55" s="1"/>
      <c r="B55" s="25">
        <v>620</v>
      </c>
      <c r="C55" s="25">
        <v>4.41</v>
      </c>
      <c r="D55" s="25">
        <v>7.9</v>
      </c>
      <c r="E55" s="23">
        <f t="shared" si="3"/>
        <v>0.1378125</v>
      </c>
      <c r="F55" s="22">
        <f t="shared" si="3"/>
        <v>0.24687500000000001</v>
      </c>
      <c r="G55" s="22">
        <f t="shared" si="0"/>
        <v>210</v>
      </c>
      <c r="H55" s="27">
        <f t="shared" si="2"/>
        <v>1.9432335592111203</v>
      </c>
    </row>
    <row r="56" spans="1:8">
      <c r="A56" s="1"/>
      <c r="B56" s="25">
        <v>625</v>
      </c>
      <c r="C56" s="25">
        <v>4.53</v>
      </c>
      <c r="D56" s="25">
        <v>7.93</v>
      </c>
      <c r="E56" s="23">
        <f t="shared" si="3"/>
        <v>0.14156250000000001</v>
      </c>
      <c r="F56" s="22">
        <f t="shared" si="3"/>
        <v>0.24781249999999999</v>
      </c>
      <c r="G56" s="22">
        <f t="shared" si="0"/>
        <v>215</v>
      </c>
      <c r="H56" s="27">
        <f t="shared" si="2"/>
        <v>1.9661161131149187</v>
      </c>
    </row>
    <row r="57" spans="1:8">
      <c r="A57" s="1"/>
      <c r="B57" s="25">
        <v>630</v>
      </c>
      <c r="C57" s="25">
        <v>4.5999999999999996</v>
      </c>
      <c r="D57" s="25">
        <v>7.94</v>
      </c>
      <c r="E57" s="23">
        <f t="shared" si="3"/>
        <v>0.14374999999999999</v>
      </c>
      <c r="F57" s="22">
        <f t="shared" si="3"/>
        <v>0.24812500000000001</v>
      </c>
      <c r="G57" s="22">
        <f t="shared" si="0"/>
        <v>220</v>
      </c>
      <c r="H57" s="27">
        <f t="shared" si="2"/>
        <v>1.9664840986973473</v>
      </c>
    </row>
    <row r="58" spans="1:8">
      <c r="A58" s="1"/>
      <c r="B58" s="25">
        <v>635</v>
      </c>
      <c r="C58" s="25">
        <v>4.6500000000000004</v>
      </c>
      <c r="D58" s="25">
        <v>7.98</v>
      </c>
      <c r="E58" s="23">
        <f t="shared" si="3"/>
        <v>0.14531250000000001</v>
      </c>
      <c r="F58" s="22">
        <f t="shared" si="3"/>
        <v>0.24937500000000001</v>
      </c>
      <c r="G58" s="22">
        <f t="shared" si="0"/>
        <v>225</v>
      </c>
      <c r="H58" s="27">
        <f t="shared" si="2"/>
        <v>2.0299734682362596</v>
      </c>
    </row>
    <row r="59" spans="1:8">
      <c r="A59" s="1"/>
      <c r="B59" s="25">
        <v>640</v>
      </c>
      <c r="C59" s="25">
        <v>4.6500000000000004</v>
      </c>
      <c r="D59" s="25">
        <v>7.98</v>
      </c>
      <c r="E59" s="23">
        <f t="shared" si="3"/>
        <v>0.14531250000000001</v>
      </c>
      <c r="F59" s="22">
        <f t="shared" si="3"/>
        <v>0.24937500000000001</v>
      </c>
      <c r="G59" s="22">
        <f t="shared" si="0"/>
        <v>230</v>
      </c>
      <c r="H59" s="27">
        <f t="shared" si="2"/>
        <v>2.0299734682362596</v>
      </c>
    </row>
    <row r="60" spans="1:8">
      <c r="B60" s="25">
        <v>645</v>
      </c>
      <c r="C60" s="25">
        <v>4.8099999999999996</v>
      </c>
      <c r="D60" s="25">
        <v>7.95</v>
      </c>
      <c r="E60" s="23">
        <f t="shared" si="3"/>
        <v>0.15031249999999999</v>
      </c>
      <c r="F60" s="22">
        <f t="shared" si="3"/>
        <v>0.24843750000000001</v>
      </c>
      <c r="G60" s="22">
        <f t="shared" si="0"/>
        <v>235</v>
      </c>
      <c r="H60" s="27">
        <f t="shared" si="2"/>
        <v>1.9294630830171278</v>
      </c>
    </row>
    <row r="61" spans="1:8">
      <c r="B61" s="25">
        <v>650</v>
      </c>
      <c r="C61" s="25">
        <v>4.96</v>
      </c>
      <c r="D61" s="25">
        <v>8.01</v>
      </c>
      <c r="E61" s="23">
        <f t="shared" si="3"/>
        <v>0.155</v>
      </c>
      <c r="F61" s="22">
        <f t="shared" si="3"/>
        <v>0.25031249999999999</v>
      </c>
      <c r="G61" s="22">
        <f t="shared" si="0"/>
        <v>240</v>
      </c>
      <c r="H61" s="27">
        <f t="shared" si="2"/>
        <v>2.0070832695636711</v>
      </c>
    </row>
    <row r="62" spans="1:8">
      <c r="B62" s="25">
        <v>655</v>
      </c>
      <c r="C62" s="25">
        <v>5.03</v>
      </c>
      <c r="D62" s="25">
        <v>8.0299999999999994</v>
      </c>
      <c r="E62" s="23">
        <f t="shared" si="3"/>
        <v>0.15718750000000001</v>
      </c>
      <c r="F62" s="22">
        <f t="shared" si="3"/>
        <v>0.25093749999999998</v>
      </c>
      <c r="G62" s="22">
        <f t="shared" si="0"/>
        <v>245</v>
      </c>
      <c r="H62" s="27">
        <f t="shared" si="2"/>
        <v>2.0301745077208109</v>
      </c>
    </row>
    <row r="63" spans="1:8">
      <c r="B63" s="25">
        <v>660</v>
      </c>
      <c r="C63" s="25">
        <v>5.07</v>
      </c>
      <c r="D63" s="25">
        <v>8.01</v>
      </c>
      <c r="E63" s="23">
        <f t="shared" si="3"/>
        <v>0.15843750000000001</v>
      </c>
      <c r="F63" s="22">
        <f t="shared" si="3"/>
        <v>0.25031249999999999</v>
      </c>
      <c r="G63" s="22">
        <f t="shared" si="0"/>
        <v>250</v>
      </c>
      <c r="H63" s="27">
        <f t="shared" si="2"/>
        <v>1.9753664881391948</v>
      </c>
    </row>
    <row r="64" spans="1:8">
      <c r="B64" s="25">
        <v>665</v>
      </c>
      <c r="C64" s="25">
        <v>5.0999999999999996</v>
      </c>
      <c r="D64" s="25">
        <v>8.0500000000000007</v>
      </c>
      <c r="E64" s="23">
        <f t="shared" si="3"/>
        <v>0.15937499999999999</v>
      </c>
      <c r="F64" s="22">
        <f t="shared" si="3"/>
        <v>0.25156250000000002</v>
      </c>
      <c r="G64" s="22">
        <f t="shared" si="0"/>
        <v>255</v>
      </c>
      <c r="H64" s="27">
        <f t="shared" si="2"/>
        <v>2.0548017622071408</v>
      </c>
    </row>
    <row r="65" spans="2:8">
      <c r="B65" s="25">
        <v>670</v>
      </c>
      <c r="C65" s="25">
        <v>5.07</v>
      </c>
      <c r="D65" s="25">
        <v>8.0399999999999991</v>
      </c>
      <c r="E65" s="23">
        <f t="shared" si="3"/>
        <v>0.15843750000000001</v>
      </c>
      <c r="F65" s="22">
        <f t="shared" si="3"/>
        <v>0.25124999999999997</v>
      </c>
      <c r="G65" s="22">
        <f t="shared" si="0"/>
        <v>260</v>
      </c>
      <c r="H65" s="27">
        <f t="shared" si="2"/>
        <v>2.040822559659083</v>
      </c>
    </row>
    <row r="66" spans="2:8">
      <c r="B66" s="25">
        <v>675</v>
      </c>
      <c r="C66" s="25">
        <v>5.1100000000000003</v>
      </c>
      <c r="D66" s="25">
        <v>8.02</v>
      </c>
      <c r="E66" s="23">
        <f t="shared" si="3"/>
        <v>0.15968750000000001</v>
      </c>
      <c r="F66" s="22">
        <f t="shared" si="3"/>
        <v>0.25062499999999999</v>
      </c>
      <c r="G66" s="22">
        <f t="shared" si="0"/>
        <v>265</v>
      </c>
      <c r="H66" s="27">
        <f t="shared" si="2"/>
        <v>1.9849252166438613</v>
      </c>
    </row>
    <row r="67" spans="2:8">
      <c r="B67" s="25">
        <v>680</v>
      </c>
      <c r="C67" s="25">
        <v>5.18</v>
      </c>
      <c r="D67" s="25">
        <v>8.0500000000000007</v>
      </c>
      <c r="E67" s="23">
        <f t="shared" si="3"/>
        <v>0.16187499999999999</v>
      </c>
      <c r="F67" s="22">
        <f t="shared" si="3"/>
        <v>0.25156250000000002</v>
      </c>
      <c r="G67" s="22">
        <f t="shared" si="0"/>
        <v>270</v>
      </c>
      <c r="H67" s="27">
        <f t="shared" si="2"/>
        <v>2.030873499778175</v>
      </c>
    </row>
    <row r="68" spans="2:8">
      <c r="B68" s="25">
        <v>685</v>
      </c>
      <c r="C68" s="25">
        <v>5.28</v>
      </c>
      <c r="D68" s="25">
        <v>8.06</v>
      </c>
      <c r="E68" s="23">
        <f t="shared" si="3"/>
        <v>0.16500000000000001</v>
      </c>
      <c r="F68" s="22">
        <f t="shared" si="3"/>
        <v>0.25187500000000002</v>
      </c>
      <c r="G68" s="22">
        <f t="shared" si="0"/>
        <v>275</v>
      </c>
      <c r="H68" s="27">
        <f t="shared" si="2"/>
        <v>2.023473849399148</v>
      </c>
    </row>
    <row r="69" spans="2:8">
      <c r="B69" s="25">
        <v>690</v>
      </c>
      <c r="C69" s="25">
        <v>5.45</v>
      </c>
      <c r="D69" s="25">
        <v>8.06</v>
      </c>
      <c r="E69" s="23">
        <f t="shared" si="3"/>
        <v>0.17031250000000001</v>
      </c>
      <c r="F69" s="22">
        <f t="shared" si="3"/>
        <v>0.25187500000000002</v>
      </c>
      <c r="G69" s="22">
        <f t="shared" si="0"/>
        <v>280</v>
      </c>
      <c r="H69" s="27">
        <f t="shared" si="2"/>
        <v>1.9689467156201723</v>
      </c>
    </row>
    <row r="70" spans="2:8">
      <c r="B70" s="25">
        <v>695</v>
      </c>
      <c r="C70" s="25">
        <v>5.35</v>
      </c>
      <c r="D70" s="25">
        <v>8.08</v>
      </c>
      <c r="E70" s="23">
        <f t="shared" si="3"/>
        <v>0.16718749999999999</v>
      </c>
      <c r="F70" s="22">
        <f t="shared" si="3"/>
        <v>0.2525</v>
      </c>
      <c r="G70" s="22">
        <f t="shared" si="0"/>
        <v>285</v>
      </c>
      <c r="H70" s="27">
        <f t="shared" si="2"/>
        <v>2.049759014959764</v>
      </c>
    </row>
    <row r="71" spans="2:8">
      <c r="B71" s="25">
        <v>700</v>
      </c>
      <c r="C71" s="25">
        <v>5.34</v>
      </c>
      <c r="D71" s="25">
        <v>8.08</v>
      </c>
      <c r="E71" s="23">
        <f t="shared" si="3"/>
        <v>0.166875</v>
      </c>
      <c r="F71" s="22">
        <f t="shared" si="3"/>
        <v>0.2525</v>
      </c>
      <c r="G71" s="22">
        <f t="shared" si="0"/>
        <v>290</v>
      </c>
      <c r="H71" s="27">
        <f t="shared" si="2"/>
        <v>2.0529452670508945</v>
      </c>
    </row>
    <row r="72" spans="2:8">
      <c r="B72" s="25">
        <v>705</v>
      </c>
      <c r="C72" s="25">
        <v>5.44</v>
      </c>
      <c r="D72" s="25">
        <v>8.07</v>
      </c>
      <c r="E72" s="23">
        <f t="shared" si="3"/>
        <v>0.17</v>
      </c>
      <c r="F72" s="22">
        <f t="shared" si="3"/>
        <v>0.25218750000000001</v>
      </c>
      <c r="G72" s="22">
        <f t="shared" si="0"/>
        <v>295</v>
      </c>
      <c r="H72" s="27">
        <f t="shared" si="2"/>
        <v>1.996134614389296</v>
      </c>
    </row>
    <row r="73" spans="2:8">
      <c r="B73" s="25">
        <v>710</v>
      </c>
      <c r="C73" s="25">
        <v>5.63</v>
      </c>
      <c r="D73" s="25">
        <v>8.1</v>
      </c>
      <c r="E73" s="23">
        <f t="shared" si="3"/>
        <v>0.1759375</v>
      </c>
      <c r="F73" s="22">
        <f t="shared" si="3"/>
        <v>0.25312499999999999</v>
      </c>
      <c r="G73" s="22">
        <f t="shared" si="0"/>
        <v>300</v>
      </c>
      <c r="H73" s="27">
        <f t="shared" si="2"/>
        <v>2.0069929462491047</v>
      </c>
    </row>
    <row r="74" spans="2:8">
      <c r="B74" s="25">
        <v>715</v>
      </c>
      <c r="C74" s="25">
        <v>5.8</v>
      </c>
      <c r="D74" s="25">
        <v>8.14</v>
      </c>
      <c r="E74" s="23">
        <f t="shared" si="3"/>
        <v>0.18124999999999999</v>
      </c>
      <c r="F74" s="22">
        <f t="shared" si="3"/>
        <v>0.25437500000000002</v>
      </c>
      <c r="G74" s="22">
        <f t="shared" si="0"/>
        <v>305</v>
      </c>
      <c r="H74" s="27">
        <f t="shared" si="2"/>
        <v>2.0557249197222833</v>
      </c>
    </row>
    <row r="75" spans="2:8">
      <c r="B75" s="25">
        <v>720</v>
      </c>
      <c r="C75" s="25">
        <v>5.69</v>
      </c>
      <c r="D75" s="25">
        <v>8.1300000000000008</v>
      </c>
      <c r="E75" s="23">
        <f t="shared" si="3"/>
        <v>0.17781250000000001</v>
      </c>
      <c r="F75" s="22">
        <f t="shared" si="3"/>
        <v>0.25406250000000002</v>
      </c>
      <c r="G75" s="22">
        <f t="shared" si="0"/>
        <v>310</v>
      </c>
      <c r="H75" s="27">
        <f t="shared" si="2"/>
        <v>2.0672009944518552</v>
      </c>
    </row>
    <row r="76" spans="2:8">
      <c r="B76" s="25">
        <v>725</v>
      </c>
      <c r="C76" s="25">
        <v>5.7</v>
      </c>
      <c r="D76" s="25">
        <v>8.15</v>
      </c>
      <c r="E76" s="23">
        <f t="shared" si="3"/>
        <v>0.17812500000000001</v>
      </c>
      <c r="F76" s="22">
        <f t="shared" si="3"/>
        <v>0.25468750000000001</v>
      </c>
      <c r="G76" s="22">
        <f t="shared" si="0"/>
        <v>315</v>
      </c>
      <c r="H76" s="27">
        <f t="shared" si="2"/>
        <v>2.1218577638133329</v>
      </c>
    </row>
    <row r="77" spans="2:8">
      <c r="B77" s="25">
        <v>730</v>
      </c>
      <c r="C77" s="25">
        <v>5.73</v>
      </c>
      <c r="D77" s="25">
        <v>8.14</v>
      </c>
      <c r="E77" s="23">
        <f t="shared" si="3"/>
        <v>0.17906250000000001</v>
      </c>
      <c r="F77" s="22">
        <f t="shared" si="3"/>
        <v>0.25437500000000002</v>
      </c>
      <c r="G77" s="22">
        <f t="shared" ref="G77:G136" si="4">B77-B$13</f>
        <v>320</v>
      </c>
      <c r="H77" s="27">
        <f t="shared" si="2"/>
        <v>2.081475966822349</v>
      </c>
    </row>
    <row r="78" spans="2:8">
      <c r="B78" s="25">
        <v>735</v>
      </c>
      <c r="C78" s="25">
        <v>5.83</v>
      </c>
      <c r="D78" s="25">
        <v>8.1199999999999992</v>
      </c>
      <c r="E78" s="23">
        <f t="shared" ref="E78:F109" si="5">C78/32</f>
        <v>0.1821875</v>
      </c>
      <c r="F78" s="22">
        <f t="shared" si="5"/>
        <v>0.25374999999999998</v>
      </c>
      <c r="G78" s="22">
        <f t="shared" si="4"/>
        <v>325</v>
      </c>
      <c r="H78" s="27">
        <f t="shared" ref="H78:H136" si="6">LN((M$3-E78)/(M$3-F78))</f>
        <v>1.9878880889078938</v>
      </c>
    </row>
    <row r="79" spans="2:8">
      <c r="B79" s="25">
        <v>740</v>
      </c>
      <c r="C79" s="25">
        <v>5.97</v>
      </c>
      <c r="D79" s="25">
        <v>8.18</v>
      </c>
      <c r="E79" s="23">
        <f t="shared" si="5"/>
        <v>0.18656249999999999</v>
      </c>
      <c r="F79" s="22">
        <f t="shared" si="5"/>
        <v>0.25562499999999999</v>
      </c>
      <c r="G79" s="22">
        <f t="shared" si="4"/>
        <v>330</v>
      </c>
      <c r="H79" s="27">
        <f t="shared" si="6"/>
        <v>2.1140896323828735</v>
      </c>
    </row>
    <row r="80" spans="2:8">
      <c r="B80" s="25">
        <v>745</v>
      </c>
      <c r="C80" s="25">
        <v>6.01</v>
      </c>
      <c r="D80" s="25">
        <v>8.18</v>
      </c>
      <c r="E80" s="23">
        <f t="shared" si="5"/>
        <v>0.18781249999999999</v>
      </c>
      <c r="F80" s="22">
        <f t="shared" si="5"/>
        <v>0.25562499999999999</v>
      </c>
      <c r="G80" s="22">
        <f t="shared" si="4"/>
        <v>335</v>
      </c>
      <c r="H80" s="27">
        <f t="shared" si="6"/>
        <v>2.0980474916202794</v>
      </c>
    </row>
    <row r="81" spans="2:8">
      <c r="B81" s="25">
        <v>750</v>
      </c>
      <c r="C81" s="25">
        <v>6.06</v>
      </c>
      <c r="D81" s="25">
        <v>8.17</v>
      </c>
      <c r="E81" s="23">
        <f t="shared" si="5"/>
        <v>0.18937499999999999</v>
      </c>
      <c r="F81" s="22">
        <f t="shared" si="5"/>
        <v>0.2553125</v>
      </c>
      <c r="G81" s="22">
        <f t="shared" si="4"/>
        <v>340</v>
      </c>
      <c r="H81" s="27">
        <f t="shared" si="6"/>
        <v>2.0452068097426488</v>
      </c>
    </row>
    <row r="82" spans="2:8">
      <c r="B82" s="25">
        <v>755</v>
      </c>
      <c r="C82" s="25">
        <v>6.12</v>
      </c>
      <c r="D82" s="25">
        <v>8.1999999999999993</v>
      </c>
      <c r="E82" s="23">
        <f t="shared" si="5"/>
        <v>0.19125</v>
      </c>
      <c r="F82" s="22">
        <f t="shared" si="5"/>
        <v>0.25624999999999998</v>
      </c>
      <c r="G82" s="22">
        <f t="shared" si="4"/>
        <v>345</v>
      </c>
      <c r="H82" s="27">
        <f t="shared" si="6"/>
        <v>2.1207293304779822</v>
      </c>
    </row>
    <row r="83" spans="2:8">
      <c r="B83" s="25">
        <v>760</v>
      </c>
      <c r="C83" s="25">
        <v>6.17</v>
      </c>
      <c r="D83" s="25">
        <v>8.2200000000000006</v>
      </c>
      <c r="E83" s="23">
        <f t="shared" si="5"/>
        <v>0.1928125</v>
      </c>
      <c r="F83" s="22">
        <f t="shared" si="5"/>
        <v>0.25687500000000002</v>
      </c>
      <c r="G83" s="22">
        <f t="shared" si="4"/>
        <v>350</v>
      </c>
      <c r="H83" s="27">
        <f t="shared" si="6"/>
        <v>2.1725095927650981</v>
      </c>
    </row>
    <row r="84" spans="2:8">
      <c r="B84" s="25">
        <v>765</v>
      </c>
      <c r="C84" s="25">
        <v>6.3</v>
      </c>
      <c r="D84" s="25">
        <v>8.2100000000000009</v>
      </c>
      <c r="E84" s="23">
        <f t="shared" si="5"/>
        <v>0.19687499999999999</v>
      </c>
      <c r="F84" s="22">
        <f t="shared" si="5"/>
        <v>0.25656250000000003</v>
      </c>
      <c r="G84" s="22">
        <f t="shared" si="4"/>
        <v>355</v>
      </c>
      <c r="H84" s="27">
        <f t="shared" si="6"/>
        <v>2.0774266458611685</v>
      </c>
    </row>
    <row r="85" spans="2:8">
      <c r="B85" s="25">
        <v>770</v>
      </c>
      <c r="C85" s="25">
        <v>6.28</v>
      </c>
      <c r="D85" s="25">
        <v>8.23</v>
      </c>
      <c r="E85" s="23">
        <f t="shared" si="5"/>
        <v>0.19625000000000001</v>
      </c>
      <c r="F85" s="22">
        <f t="shared" si="5"/>
        <v>0.25718750000000001</v>
      </c>
      <c r="G85" s="22">
        <f t="shared" si="4"/>
        <v>360</v>
      </c>
      <c r="H85" s="27">
        <f t="shared" si="6"/>
        <v>2.1624863721862639</v>
      </c>
    </row>
    <row r="86" spans="2:8">
      <c r="B86" s="25">
        <v>775</v>
      </c>
      <c r="C86" s="25">
        <v>6.32</v>
      </c>
      <c r="D86" s="25">
        <v>8.24</v>
      </c>
      <c r="E86" s="23">
        <f t="shared" si="5"/>
        <v>0.19750000000000001</v>
      </c>
      <c r="F86" s="22">
        <f t="shared" si="5"/>
        <v>0.25750000000000001</v>
      </c>
      <c r="G86" s="22">
        <f t="shared" si="4"/>
        <v>365</v>
      </c>
      <c r="H86" s="27">
        <f t="shared" si="6"/>
        <v>2.1844156363639136</v>
      </c>
    </row>
    <row r="87" spans="2:8">
      <c r="B87" s="25">
        <v>780</v>
      </c>
      <c r="C87" s="25">
        <v>6.43</v>
      </c>
      <c r="D87" s="25">
        <v>8.23</v>
      </c>
      <c r="E87" s="23">
        <f t="shared" si="5"/>
        <v>0.20093749999999999</v>
      </c>
      <c r="F87" s="22">
        <f t="shared" si="5"/>
        <v>0.25718750000000001</v>
      </c>
      <c r="G87" s="22">
        <f t="shared" si="4"/>
        <v>370</v>
      </c>
      <c r="H87" s="27">
        <f t="shared" si="6"/>
        <v>2.0919845663502277</v>
      </c>
    </row>
    <row r="88" spans="2:8">
      <c r="B88" s="25">
        <v>785</v>
      </c>
      <c r="C88" s="25">
        <v>6.53</v>
      </c>
      <c r="D88" s="25">
        <v>8.27</v>
      </c>
      <c r="E88" s="23">
        <f t="shared" si="5"/>
        <v>0.20406250000000001</v>
      </c>
      <c r="F88" s="22">
        <f t="shared" si="5"/>
        <v>0.25843749999999999</v>
      </c>
      <c r="G88" s="22">
        <f t="shared" si="4"/>
        <v>375</v>
      </c>
      <c r="H88" s="27">
        <f t="shared" si="6"/>
        <v>2.2137983391952587</v>
      </c>
    </row>
    <row r="89" spans="2:8">
      <c r="B89" s="25">
        <v>790</v>
      </c>
      <c r="C89" s="25">
        <v>6.5</v>
      </c>
      <c r="D89" s="25">
        <v>8.27</v>
      </c>
      <c r="E89" s="23">
        <f t="shared" si="5"/>
        <v>0.203125</v>
      </c>
      <c r="F89" s="22">
        <f t="shared" si="5"/>
        <v>0.25843749999999999</v>
      </c>
      <c r="G89" s="22">
        <f t="shared" si="4"/>
        <v>380</v>
      </c>
      <c r="H89" s="27">
        <f t="shared" si="6"/>
        <v>2.2290387709112887</v>
      </c>
    </row>
    <row r="90" spans="2:8">
      <c r="B90" s="25">
        <v>795</v>
      </c>
      <c r="C90" s="25">
        <v>6.49</v>
      </c>
      <c r="D90" s="25">
        <v>8.26</v>
      </c>
      <c r="E90" s="23">
        <f t="shared" si="5"/>
        <v>0.20281250000000001</v>
      </c>
      <c r="F90" s="22">
        <f t="shared" si="5"/>
        <v>0.25812499999999999</v>
      </c>
      <c r="G90" s="22">
        <f t="shared" si="4"/>
        <v>385</v>
      </c>
      <c r="H90" s="27">
        <f t="shared" si="6"/>
        <v>2.1882902748303859</v>
      </c>
    </row>
    <row r="91" spans="2:8">
      <c r="B91" s="25">
        <v>800</v>
      </c>
      <c r="C91" s="25">
        <v>6.48</v>
      </c>
      <c r="D91" s="25">
        <v>8.25</v>
      </c>
      <c r="E91" s="23">
        <f t="shared" si="5"/>
        <v>0.20250000000000001</v>
      </c>
      <c r="F91" s="22">
        <f t="shared" si="5"/>
        <v>0.2578125</v>
      </c>
      <c r="G91" s="22">
        <f t="shared" si="4"/>
        <v>390</v>
      </c>
      <c r="H91" s="27">
        <f t="shared" si="6"/>
        <v>2.1495207794891873</v>
      </c>
    </row>
    <row r="92" spans="2:8">
      <c r="B92" s="25">
        <v>805</v>
      </c>
      <c r="C92" s="25">
        <v>6.51</v>
      </c>
      <c r="D92" s="25">
        <v>8.27</v>
      </c>
      <c r="E92" s="23">
        <f t="shared" si="5"/>
        <v>0.20343749999999999</v>
      </c>
      <c r="F92" s="22">
        <f t="shared" si="5"/>
        <v>0.25843749999999999</v>
      </c>
      <c r="G92" s="22">
        <f t="shared" si="4"/>
        <v>395</v>
      </c>
      <c r="H92" s="27">
        <f t="shared" si="6"/>
        <v>2.2239843909998291</v>
      </c>
    </row>
    <row r="93" spans="2:8">
      <c r="B93" s="25">
        <v>810</v>
      </c>
      <c r="C93" s="25">
        <v>6.57</v>
      </c>
      <c r="D93" s="25">
        <v>8.26</v>
      </c>
      <c r="E93" s="23">
        <f t="shared" si="5"/>
        <v>0.20531250000000001</v>
      </c>
      <c r="F93" s="22">
        <f t="shared" si="5"/>
        <v>0.25812499999999999</v>
      </c>
      <c r="G93" s="22">
        <f t="shared" si="4"/>
        <v>400</v>
      </c>
      <c r="H93" s="27">
        <f t="shared" si="6"/>
        <v>2.1473321250512121</v>
      </c>
    </row>
    <row r="94" spans="2:8">
      <c r="B94" s="25">
        <v>815</v>
      </c>
      <c r="C94" s="25">
        <v>6.62</v>
      </c>
      <c r="D94" s="25">
        <v>8.27</v>
      </c>
      <c r="E94" s="23">
        <f t="shared" si="5"/>
        <v>0.206875</v>
      </c>
      <c r="F94" s="22">
        <f t="shared" si="5"/>
        <v>0.25843749999999999</v>
      </c>
      <c r="G94" s="22">
        <f t="shared" si="4"/>
        <v>405</v>
      </c>
      <c r="H94" s="27">
        <f t="shared" si="6"/>
        <v>2.16663180432186</v>
      </c>
    </row>
    <row r="95" spans="2:8">
      <c r="B95" s="25">
        <v>820</v>
      </c>
      <c r="C95" s="25">
        <v>6.65</v>
      </c>
      <c r="D95" s="25">
        <v>8.2799999999999994</v>
      </c>
      <c r="E95" s="23">
        <f t="shared" si="5"/>
        <v>0.20781250000000001</v>
      </c>
      <c r="F95" s="22">
        <f t="shared" si="5"/>
        <v>0.25874999999999998</v>
      </c>
      <c r="G95" s="22">
        <f t="shared" si="4"/>
        <v>410</v>
      </c>
      <c r="H95" s="27">
        <f t="shared" si="6"/>
        <v>2.1983759391595163</v>
      </c>
    </row>
    <row r="96" spans="2:8">
      <c r="B96" s="25">
        <v>825</v>
      </c>
      <c r="C96" s="25">
        <v>6.72</v>
      </c>
      <c r="D96" s="25">
        <v>8.27</v>
      </c>
      <c r="E96" s="23">
        <f t="shared" si="5"/>
        <v>0.21</v>
      </c>
      <c r="F96" s="22">
        <f t="shared" si="5"/>
        <v>0.25843749999999999</v>
      </c>
      <c r="G96" s="22">
        <f t="shared" si="4"/>
        <v>415</v>
      </c>
      <c r="H96" s="27">
        <f t="shared" si="6"/>
        <v>2.1114754174633772</v>
      </c>
    </row>
    <row r="97" spans="2:8">
      <c r="B97" s="25">
        <v>830</v>
      </c>
      <c r="C97" s="25">
        <v>6.74</v>
      </c>
      <c r="D97" s="25">
        <v>8.31</v>
      </c>
      <c r="E97" s="23">
        <f t="shared" si="5"/>
        <v>0.21062500000000001</v>
      </c>
      <c r="F97" s="22">
        <f t="shared" si="5"/>
        <v>0.25968750000000002</v>
      </c>
      <c r="G97" s="22">
        <f t="shared" si="4"/>
        <v>420</v>
      </c>
      <c r="H97" s="27">
        <f t="shared" si="6"/>
        <v>2.3075434987154484</v>
      </c>
    </row>
    <row r="98" spans="2:8">
      <c r="B98" s="25">
        <v>835</v>
      </c>
      <c r="C98" s="25">
        <v>6.78</v>
      </c>
      <c r="D98" s="25">
        <v>8.32</v>
      </c>
      <c r="E98" s="23">
        <f t="shared" si="5"/>
        <v>0.21187500000000001</v>
      </c>
      <c r="F98" s="22">
        <f t="shared" si="5"/>
        <v>0.26</v>
      </c>
      <c r="G98" s="22">
        <f t="shared" si="4"/>
        <v>425</v>
      </c>
      <c r="H98" s="27">
        <f t="shared" si="6"/>
        <v>2.3437031322553419</v>
      </c>
    </row>
    <row r="99" spans="2:8">
      <c r="B99" s="25">
        <v>840</v>
      </c>
      <c r="C99" s="25">
        <v>6.79</v>
      </c>
      <c r="D99" s="25">
        <v>8.3000000000000007</v>
      </c>
      <c r="E99" s="23">
        <f t="shared" si="5"/>
        <v>0.2121875</v>
      </c>
      <c r="F99" s="22">
        <f t="shared" si="5"/>
        <v>0.25937500000000002</v>
      </c>
      <c r="G99" s="22">
        <f t="shared" si="4"/>
        <v>430</v>
      </c>
      <c r="H99" s="27">
        <f t="shared" si="6"/>
        <v>2.2224046933673716</v>
      </c>
    </row>
    <row r="100" spans="2:8">
      <c r="B100" s="25">
        <v>845</v>
      </c>
      <c r="C100" s="25">
        <v>6.8</v>
      </c>
      <c r="D100" s="25">
        <v>8.31</v>
      </c>
      <c r="E100" s="23">
        <f t="shared" si="5"/>
        <v>0.21249999999999999</v>
      </c>
      <c r="F100" s="22">
        <f t="shared" si="5"/>
        <v>0.25968750000000002</v>
      </c>
      <c r="G100" s="22">
        <f t="shared" si="4"/>
        <v>435</v>
      </c>
      <c r="H100" s="27">
        <f t="shared" si="6"/>
        <v>2.2725235906590542</v>
      </c>
    </row>
    <row r="101" spans="2:8">
      <c r="B101" s="25">
        <v>850</v>
      </c>
      <c r="C101" s="25">
        <v>6.83</v>
      </c>
      <c r="D101" s="25">
        <v>8.31</v>
      </c>
      <c r="E101" s="23">
        <f t="shared" si="5"/>
        <v>0.2134375</v>
      </c>
      <c r="F101" s="22">
        <f t="shared" si="5"/>
        <v>0.25968750000000002</v>
      </c>
      <c r="G101" s="22">
        <f t="shared" si="4"/>
        <v>440</v>
      </c>
      <c r="H101" s="27">
        <f t="shared" si="6"/>
        <v>2.2545427365738866</v>
      </c>
    </row>
    <row r="102" spans="2:8">
      <c r="B102" s="25">
        <v>855</v>
      </c>
      <c r="C102" s="25">
        <v>6.9</v>
      </c>
      <c r="D102" s="25">
        <v>8.31</v>
      </c>
      <c r="E102" s="23">
        <f t="shared" si="5"/>
        <v>0.21562500000000001</v>
      </c>
      <c r="F102" s="22">
        <f t="shared" si="5"/>
        <v>0.25968750000000002</v>
      </c>
      <c r="G102" s="22">
        <f t="shared" si="4"/>
        <v>445</v>
      </c>
      <c r="H102" s="27">
        <f t="shared" si="6"/>
        <v>2.211285703222543</v>
      </c>
    </row>
    <row r="103" spans="2:8">
      <c r="B103" s="25">
        <v>860</v>
      </c>
      <c r="C103" s="25">
        <v>6.9</v>
      </c>
      <c r="D103" s="25">
        <v>8.32</v>
      </c>
      <c r="E103" s="23">
        <f t="shared" si="5"/>
        <v>0.21562500000000001</v>
      </c>
      <c r="F103" s="22">
        <f t="shared" si="5"/>
        <v>0.26</v>
      </c>
      <c r="G103" s="22">
        <f t="shared" si="4"/>
        <v>450</v>
      </c>
      <c r="H103" s="27">
        <f t="shared" si="6"/>
        <v>2.2706551506091839</v>
      </c>
    </row>
    <row r="104" spans="2:8">
      <c r="B104" s="25">
        <v>865</v>
      </c>
      <c r="C104" s="25">
        <v>7.01</v>
      </c>
      <c r="D104" s="25">
        <v>8.32</v>
      </c>
      <c r="E104" s="23">
        <f t="shared" si="5"/>
        <v>0.21906249999999999</v>
      </c>
      <c r="F104" s="22">
        <f t="shared" si="5"/>
        <v>0.26</v>
      </c>
      <c r="G104" s="22">
        <f t="shared" si="4"/>
        <v>455</v>
      </c>
      <c r="H104" s="27">
        <f t="shared" si="6"/>
        <v>2.198657439805185</v>
      </c>
    </row>
    <row r="105" spans="2:8">
      <c r="B105" s="25">
        <v>870</v>
      </c>
      <c r="C105" s="25">
        <v>7.1</v>
      </c>
      <c r="D105" s="25">
        <v>8.33</v>
      </c>
      <c r="E105" s="23">
        <f t="shared" si="5"/>
        <v>0.22187499999999999</v>
      </c>
      <c r="F105" s="22">
        <f t="shared" si="5"/>
        <v>0.2603125</v>
      </c>
      <c r="G105" s="22">
        <f t="shared" si="4"/>
        <v>460</v>
      </c>
      <c r="H105" s="27">
        <f t="shared" si="6"/>
        <v>2.1987507230397525</v>
      </c>
    </row>
    <row r="106" spans="2:8">
      <c r="B106" s="25">
        <v>875</v>
      </c>
      <c r="C106" s="25">
        <v>7.18</v>
      </c>
      <c r="D106" s="25">
        <v>8.3699999999999992</v>
      </c>
      <c r="E106" s="23">
        <f t="shared" si="5"/>
        <v>0.22437499999999999</v>
      </c>
      <c r="F106" s="22">
        <f t="shared" si="5"/>
        <v>0.26156249999999998</v>
      </c>
      <c r="G106" s="22">
        <f t="shared" si="4"/>
        <v>465</v>
      </c>
      <c r="H106" s="27">
        <f t="shared" si="6"/>
        <v>2.4411157907285888</v>
      </c>
    </row>
    <row r="107" spans="2:8">
      <c r="B107" s="25">
        <v>880</v>
      </c>
      <c r="C107" s="25">
        <v>7.22</v>
      </c>
      <c r="D107" s="25">
        <v>8.39</v>
      </c>
      <c r="E107" s="23">
        <f t="shared" si="5"/>
        <v>0.22562499999999999</v>
      </c>
      <c r="F107" s="22">
        <f t="shared" si="5"/>
        <v>0.26218750000000002</v>
      </c>
      <c r="G107" s="22">
        <f t="shared" si="4"/>
        <v>470</v>
      </c>
      <c r="H107" s="27">
        <f t="shared" si="6"/>
        <v>2.6038154192410548</v>
      </c>
    </row>
    <row r="108" spans="2:8">
      <c r="B108" s="25">
        <v>885</v>
      </c>
      <c r="C108" s="25">
        <v>7.41</v>
      </c>
      <c r="D108" s="25">
        <v>8.3800000000000008</v>
      </c>
      <c r="E108" s="23">
        <f t="shared" si="5"/>
        <v>0.2315625</v>
      </c>
      <c r="F108" s="22">
        <f t="shared" si="5"/>
        <v>0.26187500000000002</v>
      </c>
      <c r="G108" s="22">
        <f t="shared" si="4"/>
        <v>475</v>
      </c>
      <c r="H108" s="27">
        <f t="shared" si="6"/>
        <v>2.3392278272456597</v>
      </c>
    </row>
    <row r="109" spans="2:8">
      <c r="B109" s="25">
        <v>890</v>
      </c>
      <c r="C109" s="25">
        <v>7.22</v>
      </c>
      <c r="D109" s="25">
        <v>8.3699999999999992</v>
      </c>
      <c r="E109" s="23">
        <f t="shared" si="5"/>
        <v>0.22562499999999999</v>
      </c>
      <c r="F109" s="22">
        <f t="shared" si="5"/>
        <v>0.26156249999999998</v>
      </c>
      <c r="G109" s="22">
        <f t="shared" si="4"/>
        <v>480</v>
      </c>
      <c r="H109" s="27">
        <f t="shared" si="6"/>
        <v>2.4099481508671721</v>
      </c>
    </row>
    <row r="110" spans="2:8">
      <c r="B110" s="25">
        <v>895</v>
      </c>
      <c r="C110" s="25">
        <v>7.22</v>
      </c>
      <c r="D110" s="25">
        <v>8.39</v>
      </c>
      <c r="E110" s="23">
        <f t="shared" ref="E110:F136" si="7">C110/32</f>
        <v>0.22562499999999999</v>
      </c>
      <c r="F110" s="22">
        <f t="shared" si="7"/>
        <v>0.26218750000000002</v>
      </c>
      <c r="G110" s="22">
        <f t="shared" si="4"/>
        <v>485</v>
      </c>
      <c r="H110" s="27">
        <f t="shared" si="6"/>
        <v>2.6038154192410548</v>
      </c>
    </row>
    <row r="111" spans="2:8">
      <c r="B111" s="25">
        <v>900</v>
      </c>
      <c r="C111" s="25">
        <v>7.23</v>
      </c>
      <c r="D111" s="25">
        <v>8.36</v>
      </c>
      <c r="E111" s="23">
        <f t="shared" si="7"/>
        <v>0.22593750000000001</v>
      </c>
      <c r="F111" s="22">
        <f t="shared" si="7"/>
        <v>0.26124999999999998</v>
      </c>
      <c r="G111" s="22">
        <f t="shared" si="4"/>
        <v>490</v>
      </c>
      <c r="H111" s="27">
        <f t="shared" si="6"/>
        <v>2.3175539439704864</v>
      </c>
    </row>
    <row r="112" spans="2:8">
      <c r="B112" s="25">
        <v>905</v>
      </c>
      <c r="C112" s="25">
        <v>7.23</v>
      </c>
      <c r="D112" s="25">
        <v>8.3800000000000008</v>
      </c>
      <c r="E112" s="23">
        <f t="shared" si="7"/>
        <v>0.22593750000000001</v>
      </c>
      <c r="F112" s="22">
        <f t="shared" si="7"/>
        <v>0.26187500000000002</v>
      </c>
      <c r="G112" s="22">
        <f t="shared" si="4"/>
        <v>495</v>
      </c>
      <c r="H112" s="27">
        <f t="shared" si="6"/>
        <v>2.4942449633414681</v>
      </c>
    </row>
    <row r="113" spans="2:8">
      <c r="B113" s="25">
        <v>910</v>
      </c>
      <c r="C113" s="25">
        <v>7.32</v>
      </c>
      <c r="D113" s="25">
        <v>8.4</v>
      </c>
      <c r="E113" s="23">
        <f t="shared" si="7"/>
        <v>0.22875000000000001</v>
      </c>
      <c r="F113" s="22">
        <f t="shared" si="7"/>
        <v>0.26250000000000001</v>
      </c>
      <c r="G113" s="22">
        <f t="shared" si="4"/>
        <v>500</v>
      </c>
      <c r="H113" s="27">
        <f t="shared" si="6"/>
        <v>2.6344939271912637</v>
      </c>
    </row>
    <row r="114" spans="2:8">
      <c r="B114" s="25">
        <v>915</v>
      </c>
      <c r="C114" s="25">
        <v>7.36</v>
      </c>
      <c r="D114" s="25">
        <v>8.3800000000000008</v>
      </c>
      <c r="E114" s="23">
        <f t="shared" si="7"/>
        <v>0.23</v>
      </c>
      <c r="F114" s="22">
        <f t="shared" si="7"/>
        <v>0.26187500000000002</v>
      </c>
      <c r="G114" s="22">
        <f t="shared" si="4"/>
        <v>505</v>
      </c>
      <c r="H114" s="27">
        <f t="shared" si="6"/>
        <v>2.3847528705076506</v>
      </c>
    </row>
    <row r="115" spans="2:8">
      <c r="B115" s="25">
        <v>920</v>
      </c>
      <c r="C115" s="25">
        <v>7.36</v>
      </c>
      <c r="D115" s="25">
        <v>8.4</v>
      </c>
      <c r="E115" s="23">
        <f t="shared" si="7"/>
        <v>0.23</v>
      </c>
      <c r="F115" s="22">
        <f t="shared" si="7"/>
        <v>0.26250000000000001</v>
      </c>
      <c r="G115" s="22">
        <f t="shared" si="4"/>
        <v>510</v>
      </c>
      <c r="H115" s="27">
        <f t="shared" si="6"/>
        <v>2.5995096161183984</v>
      </c>
    </row>
    <row r="116" spans="2:8">
      <c r="B116" s="25">
        <v>925</v>
      </c>
      <c r="C116" s="25">
        <v>7.36</v>
      </c>
      <c r="D116" s="25">
        <v>8.41</v>
      </c>
      <c r="E116" s="23">
        <f t="shared" si="7"/>
        <v>0.23</v>
      </c>
      <c r="F116" s="22">
        <f t="shared" si="7"/>
        <v>0.2628125</v>
      </c>
      <c r="G116" s="22">
        <f t="shared" si="4"/>
        <v>515</v>
      </c>
      <c r="H116" s="27">
        <f t="shared" si="6"/>
        <v>2.727093207347322</v>
      </c>
    </row>
    <row r="117" spans="2:8">
      <c r="B117" s="25">
        <v>930</v>
      </c>
      <c r="C117" s="25">
        <v>7.35</v>
      </c>
      <c r="D117" s="25">
        <v>8.39</v>
      </c>
      <c r="E117" s="23">
        <f t="shared" si="7"/>
        <v>0.22968749999999999</v>
      </c>
      <c r="F117" s="22">
        <f t="shared" si="7"/>
        <v>0.26218750000000002</v>
      </c>
      <c r="G117" s="22">
        <f t="shared" si="4"/>
        <v>520</v>
      </c>
      <c r="H117" s="27">
        <f t="shared" si="6"/>
        <v>2.4952387166143408</v>
      </c>
    </row>
    <row r="118" spans="2:8">
      <c r="B118" s="25">
        <v>935</v>
      </c>
      <c r="C118" s="25">
        <v>7.38</v>
      </c>
      <c r="D118" s="25">
        <v>8.3800000000000008</v>
      </c>
      <c r="E118" s="23">
        <f t="shared" si="7"/>
        <v>0.230625</v>
      </c>
      <c r="F118" s="22">
        <f t="shared" si="7"/>
        <v>0.26187500000000002</v>
      </c>
      <c r="G118" s="22">
        <f t="shared" si="4"/>
        <v>525</v>
      </c>
      <c r="H118" s="27">
        <f t="shared" si="6"/>
        <v>2.3667907831840203</v>
      </c>
    </row>
    <row r="119" spans="2:8">
      <c r="B119" s="25">
        <v>940</v>
      </c>
      <c r="C119" s="25">
        <v>7.48</v>
      </c>
      <c r="D119" s="25">
        <v>8.39</v>
      </c>
      <c r="E119" s="23">
        <f t="shared" si="7"/>
        <v>0.23375000000000001</v>
      </c>
      <c r="F119" s="22">
        <f t="shared" si="7"/>
        <v>0.26218750000000002</v>
      </c>
      <c r="G119" s="22">
        <f t="shared" si="4"/>
        <v>530</v>
      </c>
      <c r="H119" s="27">
        <f t="shared" si="6"/>
        <v>2.3734208463905953</v>
      </c>
    </row>
    <row r="120" spans="2:8">
      <c r="B120" s="25">
        <v>945</v>
      </c>
      <c r="C120" s="25">
        <v>7.52</v>
      </c>
      <c r="D120" s="25">
        <v>8.43</v>
      </c>
      <c r="E120" s="23">
        <f t="shared" si="7"/>
        <v>0.23499999999999999</v>
      </c>
      <c r="F120" s="22">
        <f t="shared" si="7"/>
        <v>0.26343749999999999</v>
      </c>
      <c r="G120" s="22">
        <f t="shared" si="4"/>
        <v>535</v>
      </c>
      <c r="H120" s="27">
        <f t="shared" si="6"/>
        <v>2.8911331446805071</v>
      </c>
    </row>
    <row r="121" spans="2:8">
      <c r="B121" s="25">
        <v>950</v>
      </c>
      <c r="C121" s="25">
        <v>7.53</v>
      </c>
      <c r="D121" s="25">
        <v>8.42</v>
      </c>
      <c r="E121" s="23">
        <f t="shared" si="7"/>
        <v>0.23531250000000001</v>
      </c>
      <c r="F121" s="22">
        <f t="shared" si="7"/>
        <v>0.263125</v>
      </c>
      <c r="G121" s="22">
        <f t="shared" si="4"/>
        <v>540</v>
      </c>
      <c r="H121" s="27">
        <f t="shared" si="6"/>
        <v>2.7093012738107261</v>
      </c>
    </row>
    <row r="122" spans="2:8">
      <c r="B122" s="25">
        <v>955</v>
      </c>
      <c r="C122" s="25">
        <v>7.53</v>
      </c>
      <c r="D122" s="25">
        <v>8.43</v>
      </c>
      <c r="E122" s="23">
        <f t="shared" si="7"/>
        <v>0.23531250000000001</v>
      </c>
      <c r="F122" s="22">
        <f t="shared" si="7"/>
        <v>0.26343749999999999</v>
      </c>
      <c r="G122" s="22">
        <f t="shared" si="4"/>
        <v>545</v>
      </c>
      <c r="H122" s="27">
        <f t="shared" si="6"/>
        <v>2.8806999324799221</v>
      </c>
    </row>
    <row r="123" spans="2:8">
      <c r="B123" s="25">
        <v>960</v>
      </c>
      <c r="C123" s="25">
        <v>7.5</v>
      </c>
      <c r="D123" s="25">
        <v>8.43</v>
      </c>
      <c r="E123" s="23">
        <f t="shared" si="7"/>
        <v>0.234375</v>
      </c>
      <c r="F123" s="22">
        <f t="shared" si="7"/>
        <v>0.26343749999999999</v>
      </c>
      <c r="G123" s="22">
        <f t="shared" si="4"/>
        <v>550</v>
      </c>
      <c r="H123" s="27">
        <f t="shared" si="6"/>
        <v>2.9116785843148385</v>
      </c>
    </row>
    <row r="124" spans="2:8">
      <c r="B124" s="25">
        <v>965</v>
      </c>
      <c r="C124" s="25">
        <v>7.48</v>
      </c>
      <c r="D124" s="25">
        <v>8.41</v>
      </c>
      <c r="E124" s="23">
        <f t="shared" si="7"/>
        <v>0.23375000000000001</v>
      </c>
      <c r="F124" s="22">
        <f t="shared" si="7"/>
        <v>0.2628125</v>
      </c>
      <c r="G124" s="22">
        <f t="shared" si="4"/>
        <v>555</v>
      </c>
      <c r="H124" s="27">
        <f t="shared" si="6"/>
        <v>2.6141368232134807</v>
      </c>
    </row>
    <row r="125" spans="2:8">
      <c r="B125" s="25">
        <v>970</v>
      </c>
      <c r="C125" s="25">
        <v>7.49</v>
      </c>
      <c r="D125" s="25">
        <v>8.43</v>
      </c>
      <c r="E125" s="23">
        <f t="shared" si="7"/>
        <v>0.23406250000000001</v>
      </c>
      <c r="F125" s="22">
        <f t="shared" si="7"/>
        <v>0.26343749999999999</v>
      </c>
      <c r="G125" s="22">
        <f t="shared" si="4"/>
        <v>560</v>
      </c>
      <c r="H125" s="27">
        <f t="shared" si="6"/>
        <v>2.9217951489340637</v>
      </c>
    </row>
    <row r="126" spans="2:8">
      <c r="B126" s="25">
        <v>975</v>
      </c>
      <c r="C126" s="25">
        <v>7.57</v>
      </c>
      <c r="D126" s="25">
        <v>8.41</v>
      </c>
      <c r="E126" s="23">
        <f t="shared" si="7"/>
        <v>0.23656250000000001</v>
      </c>
      <c r="F126" s="22">
        <f t="shared" si="7"/>
        <v>0.2628125</v>
      </c>
      <c r="G126" s="22">
        <f t="shared" si="4"/>
        <v>565</v>
      </c>
      <c r="H126" s="27">
        <f t="shared" si="6"/>
        <v>2.5201696833820599</v>
      </c>
    </row>
    <row r="127" spans="2:8">
      <c r="B127" s="25">
        <v>980</v>
      </c>
      <c r="C127" s="25">
        <v>7.64</v>
      </c>
      <c r="D127" s="25">
        <v>8.44</v>
      </c>
      <c r="E127" s="23">
        <f t="shared" si="7"/>
        <v>0.23874999999999999</v>
      </c>
      <c r="F127" s="22">
        <f t="shared" si="7"/>
        <v>0.26374999999999998</v>
      </c>
      <c r="G127" s="22">
        <f t="shared" si="4"/>
        <v>570</v>
      </c>
      <c r="H127" s="27">
        <f t="shared" si="6"/>
        <v>2.9650982355859172</v>
      </c>
    </row>
    <row r="128" spans="2:8">
      <c r="B128" s="25">
        <v>985</v>
      </c>
      <c r="C128" s="25">
        <v>7.67</v>
      </c>
      <c r="D128" s="25">
        <v>8.4499999999999993</v>
      </c>
      <c r="E128" s="23">
        <f t="shared" si="7"/>
        <v>0.2396875</v>
      </c>
      <c r="F128" s="22">
        <f t="shared" si="7"/>
        <v>0.26406249999999998</v>
      </c>
      <c r="G128" s="22">
        <f t="shared" si="4"/>
        <v>575</v>
      </c>
      <c r="H128" s="27">
        <f t="shared" si="6"/>
        <v>3.1901933704547982</v>
      </c>
    </row>
    <row r="129" spans="2:8">
      <c r="B129" s="25">
        <v>990</v>
      </c>
      <c r="C129" s="25">
        <v>7.68</v>
      </c>
      <c r="D129" s="25">
        <v>8.4499999999999993</v>
      </c>
      <c r="E129" s="23">
        <f t="shared" si="7"/>
        <v>0.24</v>
      </c>
      <c r="F129" s="22">
        <f t="shared" si="7"/>
        <v>0.26406249999999998</v>
      </c>
      <c r="G129" s="22">
        <f t="shared" si="4"/>
        <v>580</v>
      </c>
      <c r="H129" s="27">
        <f t="shared" si="6"/>
        <v>3.1778244190107019</v>
      </c>
    </row>
    <row r="130" spans="2:8">
      <c r="B130" s="25">
        <v>995</v>
      </c>
      <c r="C130" s="25">
        <v>7.66</v>
      </c>
      <c r="D130" s="25">
        <v>8.44</v>
      </c>
      <c r="E130" s="23">
        <f t="shared" si="7"/>
        <v>0.239375</v>
      </c>
      <c r="F130" s="22">
        <f t="shared" si="7"/>
        <v>0.26374999999999998</v>
      </c>
      <c r="G130" s="22">
        <f t="shared" si="4"/>
        <v>585</v>
      </c>
      <c r="H130" s="27">
        <f t="shared" si="6"/>
        <v>2.9411014880635666</v>
      </c>
    </row>
    <row r="131" spans="2:8">
      <c r="B131" s="25">
        <v>1000</v>
      </c>
      <c r="C131" s="25">
        <v>7.67</v>
      </c>
      <c r="D131" s="25">
        <v>8.4600000000000009</v>
      </c>
      <c r="E131" s="23">
        <f t="shared" si="7"/>
        <v>0.2396875</v>
      </c>
      <c r="F131" s="22">
        <f t="shared" si="7"/>
        <v>0.26437500000000003</v>
      </c>
      <c r="G131" s="22">
        <f t="shared" si="4"/>
        <v>590</v>
      </c>
      <c r="H131" s="27">
        <f t="shared" si="6"/>
        <v>3.5449128020409435</v>
      </c>
    </row>
    <row r="132" spans="2:8">
      <c r="B132" s="25">
        <v>1005</v>
      </c>
      <c r="C132" s="25">
        <v>7.7</v>
      </c>
      <c r="D132" s="25">
        <v>8.4499999999999993</v>
      </c>
      <c r="E132" s="23">
        <f t="shared" si="7"/>
        <v>0.24062500000000001</v>
      </c>
      <c r="F132" s="22">
        <f t="shared" si="7"/>
        <v>0.26406249999999998</v>
      </c>
      <c r="G132" s="22">
        <f t="shared" si="4"/>
        <v>595</v>
      </c>
      <c r="H132" s="27">
        <f t="shared" si="6"/>
        <v>3.1526178596251073</v>
      </c>
    </row>
    <row r="133" spans="2:8">
      <c r="B133" s="25">
        <v>1010</v>
      </c>
      <c r="C133" s="25">
        <v>7.8</v>
      </c>
      <c r="D133" s="25">
        <v>8.4700000000000006</v>
      </c>
      <c r="E133" s="23">
        <f t="shared" si="7"/>
        <v>0.24374999999999999</v>
      </c>
      <c r="F133" s="22">
        <f t="shared" si="7"/>
        <v>0.26468750000000002</v>
      </c>
      <c r="G133" s="22">
        <f t="shared" si="4"/>
        <v>600</v>
      </c>
      <c r="H133" s="27">
        <f t="shared" si="6"/>
        <v>3.9255339948460644</v>
      </c>
    </row>
    <row r="134" spans="2:8">
      <c r="B134" s="25">
        <v>1015</v>
      </c>
      <c r="C134" s="25">
        <v>7.85</v>
      </c>
      <c r="D134" s="25">
        <v>8.4700000000000006</v>
      </c>
      <c r="E134" s="23">
        <f t="shared" si="7"/>
        <v>0.24531249999999999</v>
      </c>
      <c r="F134" s="22">
        <f t="shared" si="7"/>
        <v>0.26468750000000002</v>
      </c>
      <c r="G134" s="22">
        <f t="shared" si="4"/>
        <v>605</v>
      </c>
      <c r="H134" s="27">
        <f t="shared" si="6"/>
        <v>3.8495657536526795</v>
      </c>
    </row>
    <row r="135" spans="2:8">
      <c r="B135" s="25">
        <v>1020</v>
      </c>
      <c r="C135" s="25">
        <v>7.86</v>
      </c>
      <c r="D135" s="25">
        <v>8.48</v>
      </c>
      <c r="E135" s="23">
        <f t="shared" si="7"/>
        <v>0.24562500000000001</v>
      </c>
      <c r="F135" s="22">
        <f t="shared" si="7"/>
        <v>0.26500000000000001</v>
      </c>
      <c r="G135" s="22">
        <f t="shared" si="4"/>
        <v>610</v>
      </c>
      <c r="H135" s="27">
        <f t="shared" si="6"/>
        <v>5.1864926109688732</v>
      </c>
    </row>
    <row r="136" spans="2:8">
      <c r="B136" s="25">
        <v>1025</v>
      </c>
      <c r="C136" s="25">
        <v>7.84</v>
      </c>
      <c r="D136" s="25">
        <v>8.48</v>
      </c>
      <c r="E136" s="22">
        <f t="shared" si="7"/>
        <v>0.245</v>
      </c>
      <c r="F136" s="22">
        <f t="shared" si="7"/>
        <v>0.26500000000000001</v>
      </c>
      <c r="G136" s="22">
        <f t="shared" si="4"/>
        <v>615</v>
      </c>
      <c r="H136" s="27">
        <f t="shared" si="6"/>
        <v>5.2180665570050584</v>
      </c>
    </row>
    <row r="137" spans="2:8">
      <c r="B137" s="1"/>
      <c r="C137" s="1"/>
      <c r="D137" s="1"/>
      <c r="E137" s="1"/>
      <c r="F137" s="1"/>
      <c r="G137" s="1"/>
      <c r="H137" s="28"/>
    </row>
    <row r="138" spans="2:8">
      <c r="B138" s="1"/>
      <c r="C138" s="1"/>
      <c r="D138" s="1"/>
      <c r="E138" s="1"/>
      <c r="F138" s="1"/>
      <c r="G138" s="1"/>
      <c r="H138" s="28"/>
    </row>
    <row r="139" spans="2:8">
      <c r="B139" s="1"/>
      <c r="C139" s="1"/>
      <c r="D139" s="1"/>
      <c r="E139" s="1"/>
      <c r="F139" s="1"/>
      <c r="G139" s="1"/>
      <c r="H139" s="28"/>
    </row>
    <row r="140" spans="2:8">
      <c r="B140" s="1"/>
      <c r="C140" s="1"/>
      <c r="D140" s="1"/>
      <c r="E140" s="1"/>
      <c r="F140" s="1"/>
      <c r="G140" s="1"/>
      <c r="H140" s="28"/>
    </row>
    <row r="141" spans="2:8">
      <c r="B141" s="1"/>
      <c r="C141" s="1"/>
      <c r="D141" s="1"/>
      <c r="E141" s="1"/>
      <c r="F141" s="1"/>
      <c r="G141" s="1"/>
      <c r="H141" s="28"/>
    </row>
    <row r="142" spans="2:8">
      <c r="B142" s="1"/>
      <c r="C142" s="1"/>
      <c r="D142" s="1"/>
      <c r="E142" s="1"/>
      <c r="F142" s="1"/>
      <c r="G142" s="1"/>
      <c r="H142" s="28"/>
    </row>
    <row r="143" spans="2:8">
      <c r="B143" s="1"/>
      <c r="C143" s="1"/>
      <c r="D143" s="1"/>
      <c r="E143" s="1"/>
      <c r="F143" s="1"/>
      <c r="G143" s="1"/>
      <c r="H143" s="28"/>
    </row>
    <row r="144" spans="2:8">
      <c r="B144" s="1"/>
      <c r="C144" s="1"/>
      <c r="D144" s="1"/>
      <c r="E144" s="1"/>
      <c r="F144" s="1"/>
      <c r="G144" s="1"/>
      <c r="H144" s="28"/>
    </row>
    <row r="145" spans="2:8">
      <c r="B145" s="1"/>
      <c r="C145" s="1"/>
      <c r="D145" s="1"/>
      <c r="E145" s="1"/>
      <c r="F145" s="1"/>
      <c r="G145" s="1"/>
      <c r="H145" s="28"/>
    </row>
    <row r="146" spans="2:8">
      <c r="B146" s="1"/>
      <c r="C146" s="1"/>
      <c r="D146" s="1"/>
      <c r="E146" s="1"/>
      <c r="F146" s="1"/>
      <c r="G146" s="1"/>
      <c r="H146" s="28"/>
    </row>
    <row r="147" spans="2:8">
      <c r="B147" s="1"/>
      <c r="C147" s="1"/>
      <c r="D147" s="1"/>
      <c r="E147" s="1"/>
      <c r="F147" s="1"/>
      <c r="G147" s="1"/>
      <c r="H147" s="28"/>
    </row>
    <row r="148" spans="2:8">
      <c r="B148" s="1"/>
      <c r="C148" s="1"/>
      <c r="D148" s="1"/>
      <c r="E148" s="1"/>
      <c r="F148" s="1"/>
      <c r="G148" s="1"/>
      <c r="H148" s="28"/>
    </row>
    <row r="149" spans="2:8">
      <c r="B149" s="1"/>
      <c r="C149" s="1"/>
      <c r="D149" s="1"/>
      <c r="E149" s="1"/>
      <c r="F149" s="1"/>
      <c r="G149" s="1"/>
      <c r="H149" s="28"/>
    </row>
    <row r="150" spans="2:8">
      <c r="B150" s="1"/>
      <c r="C150" s="1"/>
      <c r="D150" s="1"/>
      <c r="E150" s="1"/>
      <c r="F150" s="1"/>
      <c r="G150" s="1"/>
      <c r="H150" s="28"/>
    </row>
    <row r="151" spans="2:8">
      <c r="B151" s="1"/>
      <c r="C151" s="1"/>
      <c r="D151" s="1"/>
      <c r="E151" s="1"/>
      <c r="F151" s="1"/>
      <c r="G151" s="1"/>
      <c r="H151" s="28"/>
    </row>
    <row r="152" spans="2:8">
      <c r="B152" s="1"/>
      <c r="C152" s="1"/>
      <c r="D152" s="1"/>
      <c r="E152" s="1"/>
      <c r="F152" s="1"/>
      <c r="G152" s="1"/>
      <c r="H152" s="28"/>
    </row>
    <row r="153" spans="2:8">
      <c r="B153" s="1"/>
      <c r="C153" s="1"/>
      <c r="D153" s="1"/>
      <c r="E153" s="1"/>
      <c r="F153" s="1"/>
      <c r="G153" s="1"/>
      <c r="H153" s="28"/>
    </row>
    <row r="154" spans="2:8">
      <c r="B154" s="1"/>
      <c r="C154" s="1"/>
      <c r="D154" s="1"/>
      <c r="E154" s="1"/>
      <c r="F154" s="1"/>
      <c r="G154" s="1"/>
      <c r="H154" s="28"/>
    </row>
    <row r="155" spans="2:8">
      <c r="B155" s="1"/>
      <c r="C155" s="1"/>
      <c r="D155" s="1"/>
      <c r="E155" s="1"/>
      <c r="F155" s="1"/>
      <c r="G155" s="1"/>
      <c r="H155" s="28"/>
    </row>
    <row r="156" spans="2:8">
      <c r="B156" s="1"/>
      <c r="C156" s="1"/>
      <c r="D156" s="1"/>
      <c r="E156" s="1"/>
      <c r="F156" s="1"/>
      <c r="G156" s="1"/>
      <c r="H156" s="28"/>
    </row>
    <row r="157" spans="2:8">
      <c r="B157" s="1"/>
      <c r="C157" s="1"/>
      <c r="D157" s="1"/>
      <c r="E157" s="1"/>
      <c r="F157" s="1"/>
      <c r="G157" s="1"/>
      <c r="H157" s="28"/>
    </row>
    <row r="158" spans="2:8">
      <c r="B158" s="1"/>
      <c r="C158" s="1"/>
      <c r="D158" s="1"/>
      <c r="E158" s="1"/>
      <c r="F158" s="1"/>
      <c r="G158" s="1"/>
      <c r="H158" s="28"/>
    </row>
    <row r="159" spans="2:8">
      <c r="B159" s="1"/>
      <c r="C159" s="1"/>
      <c r="D159" s="1"/>
      <c r="E159" s="1"/>
      <c r="F159" s="1"/>
      <c r="G159" s="1"/>
      <c r="H159" s="28"/>
    </row>
    <row r="160" spans="2:8">
      <c r="B160" s="1"/>
      <c r="C160" s="1"/>
      <c r="D160" s="1"/>
      <c r="E160" s="1"/>
      <c r="F160" s="1"/>
      <c r="G160" s="1"/>
      <c r="H160" s="28"/>
    </row>
    <row r="161" spans="2:8">
      <c r="B161" s="1"/>
      <c r="C161" s="1"/>
      <c r="D161" s="1"/>
      <c r="E161" s="1"/>
      <c r="F161" s="1"/>
      <c r="G161" s="1"/>
      <c r="H161" s="28"/>
    </row>
    <row r="162" spans="2:8">
      <c r="B162" s="1"/>
      <c r="C162" s="1"/>
      <c r="D162" s="1"/>
      <c r="E162" s="1"/>
      <c r="F162" s="1"/>
      <c r="G162" s="1"/>
      <c r="H162" s="28"/>
    </row>
    <row r="163" spans="2:8">
      <c r="B163" s="1"/>
      <c r="C163" s="1"/>
      <c r="D163" s="1"/>
      <c r="E163" s="1"/>
      <c r="F163" s="1"/>
      <c r="G163" s="1"/>
      <c r="H163" s="28"/>
    </row>
    <row r="164" spans="2:8">
      <c r="B164" s="1"/>
      <c r="C164" s="1"/>
      <c r="D164" s="1"/>
      <c r="E164" s="1"/>
      <c r="F164" s="1"/>
      <c r="G164" s="1"/>
      <c r="H164" s="28"/>
    </row>
    <row r="165" spans="2:8">
      <c r="B165" s="1"/>
      <c r="C165" s="1"/>
      <c r="D165" s="1"/>
      <c r="E165" s="1"/>
      <c r="F165" s="1"/>
      <c r="G165" s="1"/>
      <c r="H165" s="28"/>
    </row>
    <row r="166" spans="2:8">
      <c r="B166" s="1"/>
      <c r="C166" s="1"/>
      <c r="D166" s="1"/>
      <c r="E166" s="1"/>
      <c r="F166" s="1"/>
      <c r="G166" s="1"/>
      <c r="H166" s="28"/>
    </row>
    <row r="167" spans="2:8">
      <c r="B167" s="1"/>
      <c r="C167" s="1"/>
      <c r="D167" s="1"/>
      <c r="E167" s="1"/>
      <c r="F167" s="1"/>
      <c r="G167" s="1"/>
      <c r="H167" s="28"/>
    </row>
    <row r="168" spans="2:8">
      <c r="B168" s="1"/>
      <c r="C168" s="1"/>
      <c r="D168" s="1"/>
      <c r="E168" s="1"/>
      <c r="F168" s="1"/>
      <c r="G168" s="1"/>
      <c r="H168" s="28"/>
    </row>
    <row r="169" spans="2:8">
      <c r="B169" s="1"/>
      <c r="C169" s="1"/>
      <c r="D169" s="1"/>
      <c r="E169" s="1"/>
      <c r="F169" s="1"/>
      <c r="G169" s="1"/>
      <c r="H169" s="28"/>
    </row>
    <row r="170" spans="2:8">
      <c r="B170" s="1"/>
      <c r="C170" s="1"/>
      <c r="D170" s="1"/>
      <c r="E170" s="1"/>
      <c r="F170" s="1"/>
      <c r="G170" s="1"/>
      <c r="H170" s="28"/>
    </row>
    <row r="171" spans="2:8">
      <c r="B171" s="1"/>
      <c r="C171" s="1"/>
      <c r="D171" s="1"/>
      <c r="E171" s="1"/>
      <c r="F171" s="1"/>
      <c r="G171" s="1"/>
      <c r="H171" s="28"/>
    </row>
    <row r="172" spans="2:8">
      <c r="B172" s="1"/>
      <c r="C172" s="1"/>
      <c r="D172" s="1"/>
      <c r="E172" s="1"/>
      <c r="F172" s="1"/>
      <c r="G172" s="1"/>
      <c r="H172" s="28"/>
    </row>
    <row r="173" spans="2:8">
      <c r="B173" s="1"/>
      <c r="C173" s="1"/>
      <c r="D173" s="1"/>
      <c r="E173" s="1"/>
      <c r="F173" s="1"/>
      <c r="G173" s="1"/>
      <c r="H173" s="28"/>
    </row>
    <row r="174" spans="2:8">
      <c r="B174" s="1"/>
      <c r="C174" s="1"/>
      <c r="D174" s="1"/>
      <c r="E174" s="1"/>
      <c r="F174" s="1"/>
      <c r="G174" s="1"/>
      <c r="H174" s="28"/>
    </row>
    <row r="175" spans="2:8">
      <c r="B175" s="1"/>
      <c r="C175" s="1"/>
      <c r="D175" s="1"/>
      <c r="E175" s="1"/>
      <c r="F175" s="1"/>
      <c r="G175" s="1"/>
      <c r="H175" s="28"/>
    </row>
    <row r="176" spans="2:8">
      <c r="B176" s="1"/>
      <c r="C176" s="1"/>
      <c r="D176" s="1"/>
      <c r="E176" s="1"/>
      <c r="F176" s="1"/>
      <c r="G176" s="1"/>
      <c r="H176" s="28"/>
    </row>
    <row r="177" spans="2:8">
      <c r="B177" s="1"/>
      <c r="C177" s="1"/>
      <c r="D177" s="1"/>
      <c r="E177" s="1"/>
      <c r="F177" s="1"/>
      <c r="G177" s="1"/>
      <c r="H177" s="28"/>
    </row>
    <row r="178" spans="2:8">
      <c r="B178" s="1"/>
      <c r="C178" s="1"/>
      <c r="D178" s="1"/>
      <c r="E178" s="1"/>
      <c r="F178" s="1"/>
      <c r="G178" s="1"/>
      <c r="H178" s="28"/>
    </row>
    <row r="179" spans="2:8">
      <c r="B179" s="1"/>
      <c r="C179" s="1"/>
      <c r="D179" s="1"/>
      <c r="E179" s="1"/>
      <c r="F179" s="1"/>
      <c r="G179" s="1"/>
      <c r="H179" s="28"/>
    </row>
    <row r="180" spans="2:8">
      <c r="B180" s="1"/>
      <c r="C180" s="1"/>
      <c r="D180" s="1"/>
      <c r="E180" s="1"/>
      <c r="F180" s="1"/>
      <c r="G180" s="1"/>
      <c r="H180" s="28"/>
    </row>
    <row r="181" spans="2:8">
      <c r="B181" s="1"/>
      <c r="C181" s="1"/>
      <c r="D181" s="1"/>
      <c r="E181" s="1"/>
      <c r="F181" s="1"/>
      <c r="G181" s="1"/>
      <c r="H181" s="28"/>
    </row>
    <row r="182" spans="2:8">
      <c r="B182" s="1"/>
      <c r="C182" s="1"/>
      <c r="D182" s="1"/>
      <c r="E182" s="1"/>
      <c r="F182" s="1"/>
      <c r="G182" s="1"/>
      <c r="H182" s="28"/>
    </row>
    <row r="183" spans="2:8">
      <c r="B183" s="1"/>
      <c r="C183" s="1"/>
      <c r="D183" s="1"/>
      <c r="E183" s="1"/>
      <c r="F183" s="1"/>
      <c r="G183" s="1"/>
      <c r="H183" s="28"/>
    </row>
  </sheetData>
  <mergeCells count="6">
    <mergeCell ref="E11:F11"/>
    <mergeCell ref="D2:E2"/>
    <mergeCell ref="F2:G2"/>
    <mergeCell ref="H2:I2"/>
    <mergeCell ref="J2:M2"/>
    <mergeCell ref="G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ejector JET venturi</vt:lpstr>
      <vt:lpstr>Gràfic</vt:lpstr>
      <vt:lpstr>Càlcul KLa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becquimica1</cp:lastModifiedBy>
  <dcterms:created xsi:type="dcterms:W3CDTF">2012-07-12T08:14:55Z</dcterms:created>
  <dcterms:modified xsi:type="dcterms:W3CDTF">2012-07-30T08:56:16Z</dcterms:modified>
</cp:coreProperties>
</file>